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5"/>
  </bookViews>
  <sheets>
    <sheet name="1этап-2цепн ВЛ" sheetId="1" r:id="rId1"/>
    <sheet name="2 этап-1КЛ" sheetId="4" r:id="rId2"/>
    <sheet name="3тап-2КЛ10" sheetId="5" r:id="rId3"/>
    <sheet name="4 этап 2БКТП 2х1250кВА" sheetId="6" r:id="rId4"/>
    <sheet name="общий ССР" sheetId="8" r:id="rId5"/>
    <sheet name="свод затрат" sheetId="3" r:id="rId6"/>
  </sheets>
  <externalReferences>
    <externalReference r:id="rId7"/>
  </externalReferences>
  <calcPr calcId="145621" refMode="R1C1"/>
</workbook>
</file>

<file path=xl/calcChain.xml><?xml version="1.0" encoding="utf-8"?>
<calcChain xmlns="http://schemas.openxmlformats.org/spreadsheetml/2006/main">
  <c r="G13" i="3" l="1"/>
  <c r="G11" i="3"/>
  <c r="G10" i="3"/>
  <c r="G8" i="3"/>
  <c r="G6" i="3"/>
  <c r="G4" i="3"/>
  <c r="G5" i="3" s="1"/>
  <c r="F70" i="8"/>
  <c r="F71" i="8"/>
  <c r="E70" i="8"/>
  <c r="E71" i="8"/>
  <c r="E69" i="8"/>
  <c r="F69" i="8"/>
  <c r="D70" i="8"/>
  <c r="D71" i="8"/>
  <c r="D69" i="8"/>
  <c r="F70" i="5"/>
  <c r="F71" i="5"/>
  <c r="E70" i="5"/>
  <c r="E71" i="5"/>
  <c r="E69" i="5"/>
  <c r="F69" i="5"/>
  <c r="D70" i="5"/>
  <c r="D71" i="5"/>
  <c r="D69" i="5"/>
  <c r="F70" i="4"/>
  <c r="F71" i="4"/>
  <c r="E70" i="4"/>
  <c r="E69" i="4"/>
  <c r="E71" i="4"/>
  <c r="F69" i="4"/>
  <c r="D70" i="4"/>
  <c r="D71" i="4"/>
  <c r="D69" i="4"/>
  <c r="G69" i="1"/>
  <c r="F70" i="1"/>
  <c r="F71" i="1"/>
  <c r="E70" i="1"/>
  <c r="E71" i="1"/>
  <c r="E69" i="1"/>
  <c r="F69" i="1"/>
  <c r="D70" i="1"/>
  <c r="D71" i="1"/>
  <c r="D69" i="1"/>
  <c r="Z73" i="1"/>
  <c r="B74" i="8"/>
  <c r="Z73" i="8"/>
  <c r="G73" i="8"/>
  <c r="F67" i="8"/>
  <c r="G67" i="8" s="1"/>
  <c r="G66" i="8"/>
  <c r="G65" i="8"/>
  <c r="G64" i="8"/>
  <c r="F58" i="8"/>
  <c r="G58" i="8" s="1"/>
  <c r="G57" i="8"/>
  <c r="G56" i="8"/>
  <c r="G55" i="8"/>
  <c r="F52" i="8"/>
  <c r="E52" i="8"/>
  <c r="D52" i="8"/>
  <c r="G52" i="8" s="1"/>
  <c r="G51" i="8"/>
  <c r="G50" i="8"/>
  <c r="G49" i="8"/>
  <c r="G48" i="8"/>
  <c r="G47" i="8"/>
  <c r="G46" i="8"/>
  <c r="G45" i="8"/>
  <c r="G44" i="8"/>
  <c r="G43" i="8"/>
  <c r="F40" i="8"/>
  <c r="E40" i="8"/>
  <c r="D40" i="8"/>
  <c r="G39" i="8"/>
  <c r="G38" i="8"/>
  <c r="G37" i="8"/>
  <c r="F34" i="8"/>
  <c r="E34" i="8"/>
  <c r="D34" i="8"/>
  <c r="G33" i="8"/>
  <c r="G32" i="8"/>
  <c r="G31" i="8"/>
  <c r="F29" i="8"/>
  <c r="E29" i="8"/>
  <c r="D29" i="8"/>
  <c r="F28" i="8"/>
  <c r="E28" i="8"/>
  <c r="D28" i="8"/>
  <c r="F27" i="8"/>
  <c r="E27" i="8"/>
  <c r="D27" i="8"/>
  <c r="F22" i="8"/>
  <c r="F26" i="8" s="1"/>
  <c r="E22" i="8"/>
  <c r="E26" i="8" s="1"/>
  <c r="D22" i="8"/>
  <c r="D26" i="8" s="1"/>
  <c r="G21" i="8"/>
  <c r="G29" i="8" s="1"/>
  <c r="G20" i="8"/>
  <c r="G28" i="8" s="1"/>
  <c r="G19" i="8"/>
  <c r="G27" i="8" s="1"/>
  <c r="E17" i="8"/>
  <c r="D17" i="8"/>
  <c r="F16" i="8"/>
  <c r="G16" i="8" s="1"/>
  <c r="F15" i="8"/>
  <c r="G15" i="8" s="1"/>
  <c r="G14" i="8"/>
  <c r="B7" i="8"/>
  <c r="H4" i="3" l="1"/>
  <c r="G71" i="8"/>
  <c r="G70" i="8"/>
  <c r="G69" i="8"/>
  <c r="E35" i="8"/>
  <c r="E41" i="8" s="1"/>
  <c r="E53" i="8" s="1"/>
  <c r="E59" i="8" s="1"/>
  <c r="E68" i="8" s="1"/>
  <c r="E74" i="8" s="1"/>
  <c r="D35" i="8"/>
  <c r="F35" i="8"/>
  <c r="D41" i="8"/>
  <c r="D53" i="8" s="1"/>
  <c r="D59" i="8" s="1"/>
  <c r="D68" i="8" s="1"/>
  <c r="D74" i="8" s="1"/>
  <c r="F41" i="8"/>
  <c r="F53" i="8" s="1"/>
  <c r="F59" i="8" s="1"/>
  <c r="F68" i="8" s="1"/>
  <c r="F74" i="8" s="1"/>
  <c r="F17" i="8"/>
  <c r="G17" i="8" s="1"/>
  <c r="G22" i="8"/>
  <c r="G26" i="8" s="1"/>
  <c r="G34" i="8"/>
  <c r="G40" i="8"/>
  <c r="G7" i="3"/>
  <c r="AC73" i="4"/>
  <c r="F78" i="8" l="1"/>
  <c r="F79" i="8" s="1"/>
  <c r="E78" i="8"/>
  <c r="E79" i="8" s="1"/>
  <c r="G35" i="8"/>
  <c r="G41" i="8" s="1"/>
  <c r="G53" i="8" s="1"/>
  <c r="G59" i="8" s="1"/>
  <c r="G68" i="8" s="1"/>
  <c r="G74" i="8" s="1"/>
  <c r="D78" i="8"/>
  <c r="G78" i="8" s="1"/>
  <c r="G79" i="8" l="1"/>
  <c r="D79" i="8"/>
  <c r="H6" i="3" l="1"/>
  <c r="H10" i="3"/>
  <c r="H8" i="3"/>
  <c r="G9" i="3" l="1"/>
  <c r="B74" i="6" l="1"/>
  <c r="G73" i="6"/>
  <c r="F67" i="6"/>
  <c r="G67" i="6" s="1"/>
  <c r="G66" i="6"/>
  <c r="G65" i="6"/>
  <c r="G64" i="6"/>
  <c r="F58" i="6"/>
  <c r="G58" i="6" s="1"/>
  <c r="G57" i="6"/>
  <c r="G56" i="6"/>
  <c r="G55" i="6"/>
  <c r="F52" i="6"/>
  <c r="E52" i="6"/>
  <c r="D52" i="6"/>
  <c r="G51" i="6"/>
  <c r="G50" i="6"/>
  <c r="G49" i="6"/>
  <c r="G48" i="6"/>
  <c r="G47" i="6"/>
  <c r="G46" i="6"/>
  <c r="G45" i="6"/>
  <c r="G44" i="6"/>
  <c r="G43" i="6"/>
  <c r="F40" i="6"/>
  <c r="E40" i="6"/>
  <c r="D40" i="6"/>
  <c r="G39" i="6"/>
  <c r="G38" i="6"/>
  <c r="G37" i="6"/>
  <c r="F34" i="6"/>
  <c r="E34" i="6"/>
  <c r="D34" i="6"/>
  <c r="G33" i="6"/>
  <c r="G32" i="6"/>
  <c r="G31" i="6"/>
  <c r="F29" i="6"/>
  <c r="F71" i="6" s="1"/>
  <c r="E29" i="6"/>
  <c r="E71" i="6" s="1"/>
  <c r="D29" i="6"/>
  <c r="D71" i="6" s="1"/>
  <c r="F28" i="6"/>
  <c r="F70" i="6" s="1"/>
  <c r="E28" i="6"/>
  <c r="E70" i="6" s="1"/>
  <c r="D28" i="6"/>
  <c r="D70" i="6" s="1"/>
  <c r="F27" i="6"/>
  <c r="F69" i="6" s="1"/>
  <c r="E27" i="6"/>
  <c r="E69" i="6" s="1"/>
  <c r="D27" i="6"/>
  <c r="F22" i="6"/>
  <c r="F26" i="6" s="1"/>
  <c r="E22" i="6"/>
  <c r="E26" i="6" s="1"/>
  <c r="D22" i="6"/>
  <c r="D26" i="6" s="1"/>
  <c r="G21" i="6"/>
  <c r="G29" i="6" s="1"/>
  <c r="G20" i="6"/>
  <c r="G28" i="6" s="1"/>
  <c r="G19" i="6"/>
  <c r="G27" i="6" s="1"/>
  <c r="E17" i="6"/>
  <c r="D17" i="6"/>
  <c r="F14" i="6"/>
  <c r="G14" i="6" s="1"/>
  <c r="B7" i="6"/>
  <c r="B74" i="5"/>
  <c r="G73" i="5"/>
  <c r="F67" i="5"/>
  <c r="G67" i="5" s="1"/>
  <c r="G66" i="5"/>
  <c r="G65" i="5"/>
  <c r="G64" i="5"/>
  <c r="F58" i="5"/>
  <c r="G58" i="5" s="1"/>
  <c r="G57" i="5"/>
  <c r="G56" i="5"/>
  <c r="G55" i="5"/>
  <c r="F52" i="5"/>
  <c r="E52" i="5"/>
  <c r="D52" i="5"/>
  <c r="G51" i="5"/>
  <c r="G50" i="5"/>
  <c r="G49" i="5"/>
  <c r="G48" i="5"/>
  <c r="G47" i="5"/>
  <c r="G46" i="5"/>
  <c r="G45" i="5"/>
  <c r="G44" i="5"/>
  <c r="G43" i="5"/>
  <c r="F40" i="5"/>
  <c r="E40" i="5"/>
  <c r="D40" i="5"/>
  <c r="G39" i="5"/>
  <c r="G38" i="5"/>
  <c r="G37" i="5"/>
  <c r="F34" i="5"/>
  <c r="E34" i="5"/>
  <c r="D34" i="5"/>
  <c r="G33" i="5"/>
  <c r="G32" i="5"/>
  <c r="G31" i="5"/>
  <c r="F29" i="5"/>
  <c r="E29" i="5"/>
  <c r="D29" i="5"/>
  <c r="F28" i="5"/>
  <c r="E28" i="5"/>
  <c r="D28" i="5"/>
  <c r="F27" i="5"/>
  <c r="E27" i="5"/>
  <c r="D27" i="5"/>
  <c r="F22" i="5"/>
  <c r="F26" i="5" s="1"/>
  <c r="E22" i="5"/>
  <c r="E26" i="5" s="1"/>
  <c r="D22" i="5"/>
  <c r="D26" i="5" s="1"/>
  <c r="G21" i="5"/>
  <c r="G29" i="5" s="1"/>
  <c r="G20" i="5"/>
  <c r="G28" i="5" s="1"/>
  <c r="G19" i="5"/>
  <c r="G27" i="5" s="1"/>
  <c r="E17" i="5"/>
  <c r="D17" i="5"/>
  <c r="F14" i="5"/>
  <c r="G14" i="5" s="1"/>
  <c r="B7" i="5"/>
  <c r="D69" i="6" l="1"/>
  <c r="G69" i="6" s="1"/>
  <c r="G71" i="6"/>
  <c r="G71" i="5"/>
  <c r="G52" i="6"/>
  <c r="G52" i="5"/>
  <c r="D35" i="6"/>
  <c r="F35" i="6"/>
  <c r="D41" i="6"/>
  <c r="D53" i="6" s="1"/>
  <c r="D59" i="6" s="1"/>
  <c r="D68" i="6" s="1"/>
  <c r="D74" i="6" s="1"/>
  <c r="F41" i="6"/>
  <c r="F53" i="6" s="1"/>
  <c r="F59" i="6" s="1"/>
  <c r="F68" i="6" s="1"/>
  <c r="F74" i="6" s="1"/>
  <c r="G70" i="6"/>
  <c r="E35" i="6"/>
  <c r="E41" i="6" s="1"/>
  <c r="E53" i="6" s="1"/>
  <c r="E59" i="6" s="1"/>
  <c r="E68" i="6" s="1"/>
  <c r="E74" i="6" s="1"/>
  <c r="G22" i="6"/>
  <c r="G26" i="6" s="1"/>
  <c r="G40" i="6"/>
  <c r="G34" i="6"/>
  <c r="G69" i="5"/>
  <c r="D35" i="5"/>
  <c r="F35" i="5"/>
  <c r="D41" i="5"/>
  <c r="D53" i="5" s="1"/>
  <c r="D59" i="5" s="1"/>
  <c r="D68" i="5" s="1"/>
  <c r="D74" i="5" s="1"/>
  <c r="F41" i="5"/>
  <c r="F53" i="5" s="1"/>
  <c r="F59" i="5" s="1"/>
  <c r="F68" i="5" s="1"/>
  <c r="F74" i="5" s="1"/>
  <c r="G70" i="5"/>
  <c r="E35" i="5"/>
  <c r="E41" i="5" s="1"/>
  <c r="E53" i="5" s="1"/>
  <c r="E59" i="5" s="1"/>
  <c r="E68" i="5" s="1"/>
  <c r="E74" i="5" s="1"/>
  <c r="G22" i="5"/>
  <c r="G26" i="5" s="1"/>
  <c r="G40" i="5"/>
  <c r="G34" i="5"/>
  <c r="G35" i="6" l="1"/>
  <c r="G41" i="6" s="1"/>
  <c r="G53" i="6" s="1"/>
  <c r="G59" i="6" s="1"/>
  <c r="G68" i="6" s="1"/>
  <c r="G74" i="6" s="1"/>
  <c r="G35" i="5"/>
  <c r="G41" i="5" s="1"/>
  <c r="G53" i="5" s="1"/>
  <c r="G59" i="5" s="1"/>
  <c r="G68" i="5" s="1"/>
  <c r="G74" i="5" s="1"/>
  <c r="D77" i="6"/>
  <c r="D78" i="6" s="1"/>
  <c r="E77" i="6"/>
  <c r="E78" i="6" s="1"/>
  <c r="F77" i="6"/>
  <c r="F78" i="6" s="1"/>
  <c r="D77" i="5"/>
  <c r="D78" i="5" s="1"/>
  <c r="E77" i="5"/>
  <c r="E78" i="5" s="1"/>
  <c r="F77" i="5"/>
  <c r="F78" i="5" s="1"/>
  <c r="G77" i="6" l="1"/>
  <c r="G78" i="6" s="1"/>
  <c r="G77" i="5"/>
  <c r="G78" i="5" s="1"/>
  <c r="F16" i="5" l="1"/>
  <c r="G16" i="5" s="1"/>
  <c r="F16" i="6"/>
  <c r="G16" i="6" s="1"/>
  <c r="F15" i="5" l="1"/>
  <c r="F17" i="5" s="1"/>
  <c r="G17" i="5" s="1"/>
  <c r="F15" i="6"/>
  <c r="G15" i="5" l="1"/>
  <c r="G15" i="6"/>
  <c r="F17" i="6"/>
  <c r="G17" i="6" s="1"/>
  <c r="B74" i="4" l="1"/>
  <c r="F67" i="4"/>
  <c r="G67" i="4" s="1"/>
  <c r="G66" i="4"/>
  <c r="G65" i="4"/>
  <c r="G64" i="4"/>
  <c r="F58" i="4"/>
  <c r="G58" i="4" s="1"/>
  <c r="G57" i="4"/>
  <c r="G56" i="4"/>
  <c r="G55" i="4"/>
  <c r="F52" i="4"/>
  <c r="E52" i="4"/>
  <c r="D52" i="4"/>
  <c r="G51" i="4"/>
  <c r="G50" i="4"/>
  <c r="G49" i="4"/>
  <c r="G48" i="4"/>
  <c r="G47" i="4"/>
  <c r="G46" i="4"/>
  <c r="G45" i="4"/>
  <c r="G44" i="4"/>
  <c r="G43" i="4"/>
  <c r="F40" i="4"/>
  <c r="E40" i="4"/>
  <c r="D40" i="4"/>
  <c r="G39" i="4"/>
  <c r="G38" i="4"/>
  <c r="G37" i="4"/>
  <c r="F34" i="4"/>
  <c r="E34" i="4"/>
  <c r="D34" i="4"/>
  <c r="G33" i="4"/>
  <c r="G32" i="4"/>
  <c r="G31" i="4"/>
  <c r="F29" i="4"/>
  <c r="E29" i="4"/>
  <c r="D29" i="4"/>
  <c r="F28" i="4"/>
  <c r="E28" i="4"/>
  <c r="D28" i="4"/>
  <c r="F27" i="4"/>
  <c r="E27" i="4"/>
  <c r="D27" i="4"/>
  <c r="F22" i="4"/>
  <c r="F26" i="4" s="1"/>
  <c r="E22" i="4"/>
  <c r="E26" i="4" s="1"/>
  <c r="D22" i="4"/>
  <c r="D26" i="4" s="1"/>
  <c r="G21" i="4"/>
  <c r="G29" i="4" s="1"/>
  <c r="G20" i="4"/>
  <c r="G28" i="4" s="1"/>
  <c r="G19" i="4"/>
  <c r="G27" i="4" s="1"/>
  <c r="E17" i="4"/>
  <c r="D17" i="4"/>
  <c r="G14" i="4"/>
  <c r="B7" i="4"/>
  <c r="G52" i="4" l="1"/>
  <c r="G71" i="4"/>
  <c r="G70" i="4"/>
  <c r="D35" i="4"/>
  <c r="F35" i="4"/>
  <c r="D41" i="4"/>
  <c r="D53" i="4" s="1"/>
  <c r="D59" i="4" s="1"/>
  <c r="D68" i="4" s="1"/>
  <c r="F41" i="4"/>
  <c r="F53" i="4" s="1"/>
  <c r="F59" i="4" s="1"/>
  <c r="F68" i="4" s="1"/>
  <c r="G69" i="4"/>
  <c r="E35" i="4"/>
  <c r="E41" i="4" s="1"/>
  <c r="E53" i="4" s="1"/>
  <c r="E59" i="4" s="1"/>
  <c r="E68" i="4" s="1"/>
  <c r="E74" i="4" s="1"/>
  <c r="G22" i="4"/>
  <c r="G26" i="4" s="1"/>
  <c r="G34" i="4"/>
  <c r="G40" i="4"/>
  <c r="D74" i="4" l="1"/>
  <c r="D77" i="4" s="1"/>
  <c r="F74" i="4"/>
  <c r="F77" i="4" s="1"/>
  <c r="F78" i="4" s="1"/>
  <c r="G73" i="4"/>
  <c r="E77" i="4"/>
  <c r="E78" i="4" s="1"/>
  <c r="G35" i="4"/>
  <c r="G41" i="4" s="1"/>
  <c r="G53" i="4" s="1"/>
  <c r="G59" i="4" s="1"/>
  <c r="G68" i="4" s="1"/>
  <c r="G74" i="4" l="1"/>
  <c r="G77" i="4"/>
  <c r="D78" i="4"/>
  <c r="G78" i="4" l="1"/>
  <c r="F16" i="4"/>
  <c r="G16" i="4" s="1"/>
  <c r="F15" i="4" l="1"/>
  <c r="G15" i="4" l="1"/>
  <c r="F17" i="4"/>
  <c r="G17" i="4" s="1"/>
  <c r="G73" i="1" l="1"/>
  <c r="F67" i="1"/>
  <c r="G67" i="1" s="1"/>
  <c r="G65" i="1"/>
  <c r="G66" i="1"/>
  <c r="G64" i="1"/>
  <c r="G56" i="1"/>
  <c r="G57" i="1"/>
  <c r="F58" i="1"/>
  <c r="G58" i="1" s="1"/>
  <c r="G55" i="1"/>
  <c r="G44" i="1"/>
  <c r="G45" i="1"/>
  <c r="G46" i="1"/>
  <c r="G47" i="1"/>
  <c r="G48" i="1"/>
  <c r="G49" i="1"/>
  <c r="G50" i="1"/>
  <c r="G51" i="1"/>
  <c r="G43" i="1"/>
  <c r="E52" i="1"/>
  <c r="F52" i="1"/>
  <c r="D52" i="1"/>
  <c r="G38" i="1"/>
  <c r="G39" i="1"/>
  <c r="G37" i="1"/>
  <c r="E40" i="1"/>
  <c r="F40" i="1"/>
  <c r="D40" i="1"/>
  <c r="G32" i="1"/>
  <c r="G33" i="1"/>
  <c r="G31" i="1"/>
  <c r="E34" i="1"/>
  <c r="F34" i="1"/>
  <c r="D34" i="1"/>
  <c r="E27" i="1"/>
  <c r="F27" i="1"/>
  <c r="E28" i="1"/>
  <c r="F28" i="1"/>
  <c r="E29" i="1"/>
  <c r="F29" i="1"/>
  <c r="D29" i="1"/>
  <c r="D28" i="1"/>
  <c r="D27" i="1"/>
  <c r="G20" i="1"/>
  <c r="G28" i="1" s="1"/>
  <c r="G21" i="1"/>
  <c r="G29" i="1" s="1"/>
  <c r="G19" i="1"/>
  <c r="G27" i="1" s="1"/>
  <c r="E22" i="1"/>
  <c r="E26" i="1" s="1"/>
  <c r="F22" i="1"/>
  <c r="F26" i="1" s="1"/>
  <c r="D22" i="1"/>
  <c r="G22" i="1" s="1"/>
  <c r="G26" i="1" s="1"/>
  <c r="B74" i="1"/>
  <c r="E17" i="1"/>
  <c r="D17" i="1"/>
  <c r="F14" i="1"/>
  <c r="G14" i="1" s="1"/>
  <c r="B7" i="1"/>
  <c r="F35" i="1" l="1"/>
  <c r="G34" i="1"/>
  <c r="F41" i="1"/>
  <c r="G40" i="1"/>
  <c r="E35" i="1"/>
  <c r="E41" i="1" s="1"/>
  <c r="F53" i="1"/>
  <c r="F59" i="1" s="1"/>
  <c r="F68" i="1" s="1"/>
  <c r="F74" i="1" s="1"/>
  <c r="F77" i="1" s="1"/>
  <c r="F78" i="1" s="1"/>
  <c r="G70" i="1"/>
  <c r="G52" i="1"/>
  <c r="E53" i="1"/>
  <c r="E59" i="1" s="1"/>
  <c r="E68" i="1" s="1"/>
  <c r="E74" i="1" s="1"/>
  <c r="E77" i="1" s="1"/>
  <c r="E78" i="1" s="1"/>
  <c r="G71" i="1"/>
  <c r="G35" i="1"/>
  <c r="G41" i="1" s="1"/>
  <c r="G53" i="1" s="1"/>
  <c r="G59" i="1" s="1"/>
  <c r="G68" i="1" s="1"/>
  <c r="G74" i="1" s="1"/>
  <c r="D26" i="1"/>
  <c r="D35" i="1" s="1"/>
  <c r="D41" i="1" s="1"/>
  <c r="D53" i="1" s="1"/>
  <c r="D59" i="1" s="1"/>
  <c r="D68" i="1" s="1"/>
  <c r="D74" i="1" s="1"/>
  <c r="D77" i="1" l="1"/>
  <c r="G77" i="1" s="1"/>
  <c r="G78" i="1" s="1"/>
  <c r="D78" i="1" l="1"/>
  <c r="F16" i="1"/>
  <c r="G16" i="1" l="1"/>
  <c r="F15" i="1" l="1"/>
  <c r="G15" i="1" l="1"/>
  <c r="F17" i="1"/>
  <c r="G17" i="1" s="1"/>
</calcChain>
</file>

<file path=xl/sharedStrings.xml><?xml version="1.0" encoding="utf-8"?>
<sst xmlns="http://schemas.openxmlformats.org/spreadsheetml/2006/main" count="479" uniqueCount="98">
  <si>
    <t>ОРИЕНТИРОВОЧНЫЙ СМЕТНЫЙ РАСЧЕТ СТОИМОСТИ СТРОИТЕЛЬСТВА</t>
  </si>
  <si>
    <t>(наименование стройки)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</si>
  <si>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</si>
  <si>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</si>
  <si>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</si>
  <si>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</si>
  <si>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</si>
  <si>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</si>
  <si>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</si>
  <si>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</si>
  <si>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</si>
  <si>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</si>
  <si>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</si>
  <si>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</si>
  <si>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</si>
  <si>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</si>
  <si>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Глава 2. Основные объекты строительства</t>
  </si>
  <si>
    <t>ВЛ</t>
  </si>
  <si>
    <t>КЛ</t>
  </si>
  <si>
    <t>ПС</t>
  </si>
  <si>
    <t>Итого по главе 2</t>
  </si>
  <si>
    <t>Глава 3. Объекты вспомогательного и обслуживающего назначения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</si>
  <si>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</si>
  <si>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</si>
  <si>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</si>
  <si>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</si>
  <si>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</si>
  <si>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</si>
  <si>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</si>
  <si>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</si>
  <si>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и подготовительные работы по ВЛ</t>
  </si>
  <si>
    <t>Благоустройство по КЛ</t>
  </si>
  <si>
    <t>Благоустройство по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</si>
  <si>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</si>
  <si>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</si>
  <si>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</si>
  <si>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</si>
  <si>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</si>
  <si>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</si>
  <si>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</si>
  <si>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</si>
  <si>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</si>
  <si>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</si>
  <si>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</si>
  <si>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</si>
  <si>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</si>
  <si>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</si>
  <si>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</si>
  <si>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</si>
  <si>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</si>
  <si>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</si>
  <si>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</si>
  <si>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</si>
  <si>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</si>
  <si>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</si>
  <si>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</si>
  <si>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</si>
  <si>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11. Подготовка эксплуатационных кадров</t>
  </si>
  <si>
    <t>Итого по главе 11 (учтено в прочих затратах)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</si>
  <si>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</si>
  <si>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</si>
  <si>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</si>
  <si>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</si>
  <si>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</si>
  <si>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</si>
  <si>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</si>
  <si>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</si>
  <si>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В т.ч. Прочие затраты без ПНР, ПИР, экспертизы</t>
  </si>
  <si>
    <t>Налоги и обязательные платежи</t>
  </si>
  <si>
    <t>Налоговый кодекс</t>
  </si>
  <si>
    <t>НДС 20 %</t>
  </si>
  <si>
    <t>Итого с НДС</t>
  </si>
  <si>
    <t>Непредвиденные работы и затраты  - 2% к основным затратам</t>
  </si>
  <si>
    <t>№</t>
  </si>
  <si>
    <t>наименование работ</t>
  </si>
  <si>
    <t>ед.изм.</t>
  </si>
  <si>
    <t>этап ТЗП</t>
  </si>
  <si>
    <t>кол-во</t>
  </si>
  <si>
    <t>сумма, тыс.руб. с НДС</t>
  </si>
  <si>
    <t>км</t>
  </si>
  <si>
    <t>шт</t>
  </si>
  <si>
    <t>характеристика этапа</t>
  </si>
  <si>
    <t>ИТОГО по этапу</t>
  </si>
  <si>
    <t>ПИР+СМР</t>
  </si>
  <si>
    <t>строительство 2  КЛ-10 кВ   (ААШВУ 3 *240мм)</t>
  </si>
  <si>
    <t>ИТОГО по ПРОЕКТУ</t>
  </si>
  <si>
    <t>реакторы</t>
  </si>
  <si>
    <t>ячейки</t>
  </si>
  <si>
    <t>уд.стоимость единицы</t>
  </si>
  <si>
    <t>Поликлиника Министерства обороны РФ на территории РТ (строительство 2 цепной ВЛ 10кВ 4,8км 1 цепь- СИП -3 1*120, 2 цепь СИП-3 1*70))</t>
  </si>
  <si>
    <t>Поликлиника  Министерства обороны РФ ,  2цепная   ВЛ-10 кВ 4,8км  (ж/б опоры , 1цепь-СИП-3 1*120мм, 2-ая цепь- СИП -3 1*70),   1КЛ 10кВ (ААШвУ 3*240)-1,0км, 2 КЛ 10кВ (ААШвУ 3*240) -0,5км, БКТП 10/0,4кВ (2*1250кВА)-1шт</t>
  </si>
  <si>
    <t>Поликлиника  Министерства обороны РФ ,     1КЛ 10кВ (ААШвУ 3*240)-1,0км</t>
  </si>
  <si>
    <t>Поликлиника  Министерства обороны РФ ,  2 КЛ 10кВ (ААШвУ 3*240) -0,5км</t>
  </si>
  <si>
    <t>Поликлиника  Министерства обороны РФ ,  БКТП 10/0,4кВ (2*1250кВА)-1шт</t>
  </si>
  <si>
    <t>Ориентировочный  укрупненный свод затрат для ТЗП по электроснабжению поликлиники  Министерства обороны РФ на территории РТ, г. Кызыл</t>
  </si>
  <si>
    <t>строительство 2 цепной ВЛ 10кВ 4,8км 1 цепь- СИП -3 1*120, 2 цепь СИП-3 1*70</t>
  </si>
  <si>
    <t>2 КЛ 10кВ (ААШвУ 3*240) -0,5км</t>
  </si>
  <si>
    <t>БКТП 10/0,4кВ (2*1250кВА)-1шт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</si>
</sst>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4" fillId="0" borderId="2" xfId="0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4" fontId="4" fillId="0" borderId="2" xfId="0" applyNumberFormat="1" applyFont="1" applyBorder="1" applyAlignment="1" applyProtection="1">
      <alignment vertical="center"/>
    </xf>
    <xf numFmtId="4" fontId="4" fillId="0" borderId="2" xfId="0" applyNumberFormat="1" applyFont="1" applyFill="1" applyBorder="1" applyAlignment="1" applyProtection="1">
      <alignment vertical="center"/>
    </xf>
    <xf numFmtId="4" fontId="7" fillId="0" borderId="2" xfId="0" applyNumberFormat="1" applyFont="1" applyBorder="1" applyAlignment="1" applyProtection="1">
      <alignment vertical="center"/>
    </xf>
    <xf numFmtId="4" fontId="7" fillId="2" borderId="2" xfId="0" applyNumberFormat="1" applyFont="1" applyFill="1" applyBorder="1" applyAlignment="1" applyProtection="1">
      <alignment vertical="center"/>
    </xf>
    <xf numFmtId="4" fontId="4" fillId="2" borderId="2" xfId="0" applyNumberFormat="1" applyFont="1" applyFill="1" applyBorder="1" applyAlignment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vertical="center"/>
    </xf>
    <xf numFmtId="0" fontId="8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0" xfId="0" applyFont="1"/>
    <xf numFmtId="4" fontId="3" fillId="0" borderId="0" xfId="0" applyNumberFormat="1" applyFont="1"/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3" borderId="0" xfId="0" applyFill="1"/>
    <xf numFmtId="0" fontId="8" fillId="3" borderId="0" xfId="0" applyFont="1" applyFill="1"/>
    <xf numFmtId="0" fontId="3" fillId="4" borderId="2" xfId="0" applyFont="1" applyFill="1" applyBorder="1" applyAlignment="1">
      <alignment horizontal="left"/>
    </xf>
    <xf numFmtId="0" fontId="3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/>
    </xf>
    <xf numFmtId="4" fontId="3" fillId="4" borderId="2" xfId="0" applyNumberFormat="1" applyFont="1" applyFill="1" applyBorder="1" applyAlignment="1">
      <alignment horizontal="center"/>
    </xf>
    <xf numFmtId="0" fontId="3" fillId="4" borderId="2" xfId="0" applyFont="1" applyFill="1" applyBorder="1"/>
    <xf numFmtId="0" fontId="2" fillId="0" borderId="4" xfId="0" applyFont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3" fillId="4" borderId="4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/>
    </xf>
    <xf numFmtId="0" fontId="4" fillId="0" borderId="1" xfId="0" applyFont="1" applyFill="1" applyBorder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20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6;&#1089;&#1087;&#1080;&#1090;&#1072;&#1083;&#1100;%20&#1052;&#1080;&#1085;&#1086;&#1073;&#1086;&#1088;&#1086;&#1085;&#1099;%204%20&#1101;&#1090;&#1072;&#108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>
        <row r="12">
          <cell r="R12">
            <v>0.02</v>
          </cell>
        </row>
        <row r="127">
          <cell r="R127">
            <v>0</v>
          </cell>
        </row>
        <row r="199">
          <cell r="R199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Z79"/>
  <sheetViews>
    <sheetView topLeftCell="A43" zoomScale="87" zoomScaleNormal="87" workbookViewId="0">
      <selection activeCell="B5" sqref="B5:G5"/>
    </sheetView>
  </sheetViews>
  <sheetFormatPr defaultRowHeight="15" x14ac:dyDescent="0.25"/>
  <cols>
    <col min="1" max="1" width="5.85546875" customWidth="1"/>
    <col min="2" max="2" width="22.42578125" customWidth="1"/>
    <col min="3" max="3" width="38.28515625" customWidth="1"/>
    <col min="4" max="7" width="15.85546875" customWidth="1"/>
    <col min="9" max="18" width="0" hidden="1" customWidth="1"/>
  </cols>
  <sheetData>
    <row r="3" spans="1:7" x14ac:dyDescent="0.25">
      <c r="A3" s="1"/>
      <c r="B3" s="50" t="s">
        <v>0</v>
      </c>
      <c r="C3" s="50"/>
      <c r="D3" s="50"/>
      <c r="E3" s="50"/>
      <c r="F3" s="50"/>
      <c r="G3" s="50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51" t="s">
        <v>89</v>
      </c>
      <c r="C5" s="51"/>
      <c r="D5" s="51"/>
      <c r="E5" s="51"/>
      <c r="F5" s="51"/>
      <c r="G5" s="51"/>
    </row>
    <row r="6" spans="1:7" x14ac:dyDescent="0.25">
      <c r="A6" s="1"/>
      <c r="B6" s="1"/>
      <c r="C6" s="52" t="s">
        <v>1</v>
      </c>
      <c r="D6" s="52"/>
      <c r="E6" s="52"/>
      <c r="F6" s="52"/>
      <c r="G6" s="52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53" t="s">
        <v>3</v>
      </c>
      <c r="B10" s="53" t="s">
        <v>4</v>
      </c>
      <c r="C10" s="53" t="s">
        <v>5</v>
      </c>
      <c r="D10" s="54" t="s">
        <v>6</v>
      </c>
      <c r="E10" s="54"/>
      <c r="F10" s="54"/>
      <c r="G10" s="53" t="s">
        <v>7</v>
      </c>
    </row>
    <row r="11" spans="1:7" ht="38.25" x14ac:dyDescent="0.25">
      <c r="A11" s="53"/>
      <c r="B11" s="53"/>
      <c r="C11" s="53"/>
      <c r="D11" s="3" t="s">
        <v>8</v>
      </c>
      <c r="E11" s="3" t="s">
        <v>9</v>
      </c>
      <c r="F11" s="3" t="s">
        <v>10</v>
      </c>
      <c r="G11" s="53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f>N('[1]Расчет стоимости'!R12)+N('[1]Расчет стоимости'!R13)</f>
        <v>0.02</v>
      </c>
      <c r="G14" s="8">
        <f t="shared" ref="G14:G17" si="0">IFERROR(D14+E14+F14,0)</f>
        <v>0.02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23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0.02</v>
      </c>
      <c r="G17" s="11">
        <f t="shared" si="0"/>
        <v>0.02</v>
      </c>
    </row>
    <row r="18" spans="1:23" x14ac:dyDescent="0.25">
      <c r="A18" s="5"/>
      <c r="B18" s="6" t="s">
        <v>16</v>
      </c>
      <c r="C18" s="7"/>
      <c r="D18" s="8"/>
      <c r="E18" s="8"/>
      <c r="F18" s="8"/>
      <c r="G18" s="12"/>
    </row>
    <row r="19" spans="1:23" x14ac:dyDescent="0.25">
      <c r="A19" s="5"/>
      <c r="B19" s="6"/>
      <c r="C19" s="7" t="s">
        <v>17</v>
      </c>
      <c r="D19" s="8">
        <v>9633.3199102636008</v>
      </c>
      <c r="E19" s="8">
        <v>343.06801149747611</v>
      </c>
      <c r="F19" s="8">
        <v>0</v>
      </c>
      <c r="G19" s="12">
        <f>SUM(D19:F19)</f>
        <v>9976.3879217610775</v>
      </c>
      <c r="I19">
        <v>36081.784630620285</v>
      </c>
      <c r="J19">
        <v>2348.2492621210145</v>
      </c>
      <c r="K19">
        <v>0</v>
      </c>
      <c r="L19">
        <v>38430.033892741296</v>
      </c>
      <c r="N19">
        <v>35704.742283510313</v>
      </c>
      <c r="O19">
        <v>2324.3863260497692</v>
      </c>
      <c r="P19">
        <v>0</v>
      </c>
      <c r="Q19">
        <v>38029.128609560081</v>
      </c>
      <c r="T19">
        <v>9633.3199102636008</v>
      </c>
      <c r="U19">
        <v>343.06801149747611</v>
      </c>
      <c r="V19">
        <v>0</v>
      </c>
      <c r="W19">
        <v>9976.3879217610775</v>
      </c>
    </row>
    <row r="20" spans="1:23" x14ac:dyDescent="0.25">
      <c r="A20" s="5"/>
      <c r="B20" s="6"/>
      <c r="C20" s="7" t="s">
        <v>18</v>
      </c>
      <c r="D20" s="8">
        <v>0</v>
      </c>
      <c r="E20" s="8">
        <v>0</v>
      </c>
      <c r="F20" s="8">
        <v>0</v>
      </c>
      <c r="G20" s="12">
        <f t="shared" ref="G20:G22" si="2">SUM(D20:F20)</f>
        <v>0</v>
      </c>
      <c r="I20">
        <v>0</v>
      </c>
      <c r="J20">
        <v>0</v>
      </c>
      <c r="K20">
        <v>0</v>
      </c>
      <c r="L20">
        <v>0</v>
      </c>
      <c r="N20">
        <v>0</v>
      </c>
      <c r="O20">
        <v>0</v>
      </c>
      <c r="P20">
        <v>0</v>
      </c>
      <c r="Q20">
        <v>0</v>
      </c>
      <c r="T20">
        <v>0</v>
      </c>
      <c r="U20">
        <v>0</v>
      </c>
      <c r="V20">
        <v>0</v>
      </c>
      <c r="W20">
        <v>0</v>
      </c>
    </row>
    <row r="21" spans="1:23" x14ac:dyDescent="0.25">
      <c r="A21" s="5"/>
      <c r="B21" s="6"/>
      <c r="C21" s="7" t="s">
        <v>19</v>
      </c>
      <c r="D21" s="8">
        <v>0</v>
      </c>
      <c r="E21" s="8">
        <v>0</v>
      </c>
      <c r="F21" s="8">
        <v>0</v>
      </c>
      <c r="G21" s="12">
        <f t="shared" si="2"/>
        <v>0</v>
      </c>
      <c r="I21">
        <v>0</v>
      </c>
      <c r="J21">
        <v>0</v>
      </c>
      <c r="K21">
        <v>0</v>
      </c>
      <c r="L21">
        <v>0</v>
      </c>
      <c r="N21">
        <v>0</v>
      </c>
      <c r="O21">
        <v>0</v>
      </c>
      <c r="P21">
        <v>0</v>
      </c>
      <c r="Q21">
        <v>0</v>
      </c>
      <c r="T21">
        <v>0</v>
      </c>
      <c r="U21">
        <v>0</v>
      </c>
      <c r="V21">
        <v>0</v>
      </c>
      <c r="W21">
        <v>0</v>
      </c>
    </row>
    <row r="22" spans="1:23" s="17" customFormat="1" x14ac:dyDescent="0.25">
      <c r="A22" s="13"/>
      <c r="B22" s="6"/>
      <c r="C22" s="6" t="s">
        <v>20</v>
      </c>
      <c r="D22" s="10">
        <f>SUM(D19:D21)</f>
        <v>9633.3199102636008</v>
      </c>
      <c r="E22" s="10">
        <f t="shared" ref="E22:F22" si="3">SUM(E19:E21)</f>
        <v>343.06801149747611</v>
      </c>
      <c r="F22" s="10">
        <f t="shared" si="3"/>
        <v>0</v>
      </c>
      <c r="G22" s="11">
        <f t="shared" si="2"/>
        <v>9976.3879217610775</v>
      </c>
      <c r="I22" s="17">
        <v>36081.784630620285</v>
      </c>
      <c r="J22" s="17">
        <v>2348.2492621210145</v>
      </c>
      <c r="K22" s="17">
        <v>0</v>
      </c>
      <c r="L22" s="17">
        <v>38430.033892741296</v>
      </c>
      <c r="N22" s="17">
        <v>35704.742283510313</v>
      </c>
      <c r="O22" s="17">
        <v>2324.3863260497692</v>
      </c>
      <c r="P22" s="17">
        <v>0</v>
      </c>
      <c r="Q22" s="17">
        <v>38029.128609560081</v>
      </c>
      <c r="T22" s="17">
        <v>9633.3199102636008</v>
      </c>
      <c r="U22" s="17">
        <v>343.06801149747611</v>
      </c>
      <c r="V22" s="17">
        <v>0</v>
      </c>
      <c r="W22" s="17">
        <v>9976.3879217610775</v>
      </c>
    </row>
    <row r="23" spans="1:23" x14ac:dyDescent="0.25">
      <c r="A23" s="5"/>
      <c r="B23" s="6" t="s">
        <v>21</v>
      </c>
      <c r="C23" s="7"/>
      <c r="D23" s="8"/>
      <c r="E23" s="8"/>
      <c r="F23" s="8"/>
      <c r="G23" s="12"/>
    </row>
    <row r="24" spans="1:23" x14ac:dyDescent="0.25">
      <c r="A24" s="5"/>
      <c r="B24" s="6" t="s">
        <v>22</v>
      </c>
      <c r="C24" s="7"/>
      <c r="D24" s="8"/>
      <c r="E24" s="8"/>
      <c r="F24" s="8"/>
      <c r="G24" s="12"/>
    </row>
    <row r="25" spans="1:23" x14ac:dyDescent="0.25">
      <c r="A25" s="5"/>
      <c r="B25" s="6" t="s">
        <v>23</v>
      </c>
      <c r="C25" s="7"/>
      <c r="D25" s="8"/>
      <c r="E25" s="8"/>
      <c r="F25" s="8"/>
      <c r="G25" s="12"/>
    </row>
    <row r="26" spans="1:23" x14ac:dyDescent="0.25">
      <c r="A26" s="13"/>
      <c r="B26" s="6"/>
      <c r="C26" s="6" t="s">
        <v>24</v>
      </c>
      <c r="D26" s="10">
        <f>D22</f>
        <v>9633.3199102636008</v>
      </c>
      <c r="E26" s="10">
        <f t="shared" ref="E26:G26" si="4">E22</f>
        <v>343.06801149747611</v>
      </c>
      <c r="F26" s="10">
        <f t="shared" si="4"/>
        <v>0</v>
      </c>
      <c r="G26" s="10">
        <f t="shared" si="4"/>
        <v>9976.3879217610775</v>
      </c>
      <c r="I26">
        <v>36081.784630620285</v>
      </c>
      <c r="J26">
        <v>2348.2492621210145</v>
      </c>
      <c r="K26">
        <v>0</v>
      </c>
      <c r="L26">
        <v>38430.033892741296</v>
      </c>
      <c r="N26">
        <v>35704.742283510313</v>
      </c>
      <c r="O26">
        <v>2324.3863260497692</v>
      </c>
      <c r="P26">
        <v>0</v>
      </c>
      <c r="Q26">
        <v>38029.128609560081</v>
      </c>
      <c r="T26">
        <v>9633.3199102636008</v>
      </c>
      <c r="U26">
        <v>343.06801149747611</v>
      </c>
      <c r="V26">
        <v>0</v>
      </c>
      <c r="W26">
        <v>9976.3879217610775</v>
      </c>
    </row>
    <row r="27" spans="1:23" x14ac:dyDescent="0.25">
      <c r="A27" s="5"/>
      <c r="B27" s="6"/>
      <c r="C27" s="7" t="s">
        <v>25</v>
      </c>
      <c r="D27" s="8">
        <f>D19</f>
        <v>9633.3199102636008</v>
      </c>
      <c r="E27" s="8">
        <f t="shared" ref="E27:G27" si="5">E19</f>
        <v>343.06801149747611</v>
      </c>
      <c r="F27" s="8">
        <f t="shared" si="5"/>
        <v>0</v>
      </c>
      <c r="G27" s="8">
        <f t="shared" si="5"/>
        <v>9976.3879217610775</v>
      </c>
      <c r="I27">
        <v>36081.784630620285</v>
      </c>
      <c r="J27">
        <v>2348.2492621210145</v>
      </c>
      <c r="K27">
        <v>0</v>
      </c>
      <c r="L27">
        <v>38430.033892741296</v>
      </c>
      <c r="N27">
        <v>35704.742283510313</v>
      </c>
      <c r="O27">
        <v>2324.3863260497692</v>
      </c>
      <c r="P27">
        <v>0</v>
      </c>
      <c r="Q27">
        <v>38029.128609560081</v>
      </c>
      <c r="T27">
        <v>9633.3199102636008</v>
      </c>
      <c r="U27">
        <v>343.06801149747611</v>
      </c>
      <c r="V27">
        <v>0</v>
      </c>
      <c r="W27">
        <v>9976.3879217610775</v>
      </c>
    </row>
    <row r="28" spans="1:23" x14ac:dyDescent="0.25">
      <c r="A28" s="5"/>
      <c r="B28" s="6"/>
      <c r="C28" s="7" t="s">
        <v>26</v>
      </c>
      <c r="D28" s="8">
        <f>D20</f>
        <v>0</v>
      </c>
      <c r="E28" s="8">
        <f t="shared" ref="E28:G28" si="6">E20</f>
        <v>0</v>
      </c>
      <c r="F28" s="8">
        <f t="shared" si="6"/>
        <v>0</v>
      </c>
      <c r="G28" s="8">
        <f t="shared" si="6"/>
        <v>0</v>
      </c>
      <c r="I28">
        <v>0</v>
      </c>
      <c r="J28">
        <v>0</v>
      </c>
      <c r="K28">
        <v>0</v>
      </c>
      <c r="L28">
        <v>0</v>
      </c>
      <c r="N28">
        <v>0</v>
      </c>
      <c r="O28">
        <v>0</v>
      </c>
      <c r="P28">
        <v>0</v>
      </c>
      <c r="Q28">
        <v>0</v>
      </c>
      <c r="T28">
        <v>0</v>
      </c>
      <c r="U28">
        <v>0</v>
      </c>
      <c r="V28">
        <v>0</v>
      </c>
      <c r="W28">
        <v>0</v>
      </c>
    </row>
    <row r="29" spans="1:23" x14ac:dyDescent="0.25">
      <c r="A29" s="5"/>
      <c r="B29" s="6"/>
      <c r="C29" s="7" t="s">
        <v>27</v>
      </c>
      <c r="D29" s="8">
        <f>D21</f>
        <v>0</v>
      </c>
      <c r="E29" s="8">
        <f t="shared" ref="E29:G29" si="7">E21</f>
        <v>0</v>
      </c>
      <c r="F29" s="8">
        <f t="shared" si="7"/>
        <v>0</v>
      </c>
      <c r="G29" s="8">
        <f t="shared" si="7"/>
        <v>0</v>
      </c>
      <c r="I29">
        <v>0</v>
      </c>
      <c r="J29">
        <v>0</v>
      </c>
      <c r="K29">
        <v>0</v>
      </c>
      <c r="L29">
        <v>0</v>
      </c>
      <c r="N29">
        <v>0</v>
      </c>
      <c r="O29">
        <v>0</v>
      </c>
      <c r="P29">
        <v>0</v>
      </c>
      <c r="Q29">
        <v>0</v>
      </c>
      <c r="T29">
        <v>0</v>
      </c>
      <c r="U29">
        <v>0</v>
      </c>
      <c r="V29">
        <v>0</v>
      </c>
      <c r="W29">
        <v>0</v>
      </c>
    </row>
    <row r="30" spans="1:23" x14ac:dyDescent="0.25">
      <c r="A30" s="5"/>
      <c r="B30" s="6" t="s">
        <v>28</v>
      </c>
      <c r="C30" s="7"/>
      <c r="D30" s="8"/>
      <c r="E30" s="8"/>
      <c r="F30" s="8"/>
      <c r="G30" s="8"/>
    </row>
    <row r="31" spans="1:23" x14ac:dyDescent="0.25">
      <c r="A31" s="5"/>
      <c r="B31" s="7" t="s">
        <v>29</v>
      </c>
      <c r="C31" s="7" t="s">
        <v>30</v>
      </c>
      <c r="D31" s="9">
        <v>160.11000000000001</v>
      </c>
      <c r="E31" s="8"/>
      <c r="F31" s="8"/>
      <c r="G31" s="8">
        <f>SUM(D31:F31)</f>
        <v>160.11000000000001</v>
      </c>
      <c r="I31">
        <v>628.98</v>
      </c>
      <c r="L31">
        <v>628.98</v>
      </c>
      <c r="N31">
        <v>628.98</v>
      </c>
      <c r="Q31">
        <v>628.98</v>
      </c>
      <c r="T31">
        <v>160.11000000000001</v>
      </c>
      <c r="W31">
        <v>160.11000000000001</v>
      </c>
    </row>
    <row r="32" spans="1:23" x14ac:dyDescent="0.25">
      <c r="A32" s="5"/>
      <c r="B32" s="7" t="s">
        <v>29</v>
      </c>
      <c r="C32" s="7" t="s">
        <v>31</v>
      </c>
      <c r="D32" s="9">
        <v>0</v>
      </c>
      <c r="E32" s="8"/>
      <c r="F32" s="8"/>
      <c r="G32" s="8">
        <f t="shared" ref="G32:G34" si="8">SUM(D32:F32)</f>
        <v>0</v>
      </c>
      <c r="I32">
        <v>0</v>
      </c>
      <c r="L32">
        <v>0</v>
      </c>
      <c r="N32">
        <v>0</v>
      </c>
      <c r="Q32">
        <v>0</v>
      </c>
      <c r="T32">
        <v>0</v>
      </c>
      <c r="W32">
        <v>0</v>
      </c>
    </row>
    <row r="33" spans="1:23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8"/>
        <v>0</v>
      </c>
      <c r="I33">
        <v>0</v>
      </c>
      <c r="L33">
        <v>0</v>
      </c>
      <c r="N33">
        <v>0</v>
      </c>
      <c r="Q33">
        <v>0</v>
      </c>
      <c r="T33">
        <v>0</v>
      </c>
      <c r="W33">
        <v>0</v>
      </c>
    </row>
    <row r="34" spans="1:23" s="17" customFormat="1" x14ac:dyDescent="0.25">
      <c r="A34" s="13"/>
      <c r="B34" s="6"/>
      <c r="C34" s="6" t="s">
        <v>33</v>
      </c>
      <c r="D34" s="10">
        <f>SUM(D31:D33)</f>
        <v>160.11000000000001</v>
      </c>
      <c r="E34" s="10">
        <f t="shared" ref="E34:F34" si="9">SUM(E31:E33)</f>
        <v>0</v>
      </c>
      <c r="F34" s="10">
        <f t="shared" si="9"/>
        <v>0</v>
      </c>
      <c r="G34" s="10">
        <f t="shared" si="8"/>
        <v>160.11000000000001</v>
      </c>
      <c r="I34" s="17">
        <v>628.98</v>
      </c>
      <c r="J34" s="17">
        <v>0</v>
      </c>
      <c r="K34" s="17">
        <v>0</v>
      </c>
      <c r="L34" s="17">
        <v>628.98</v>
      </c>
      <c r="N34" s="17">
        <v>628.98</v>
      </c>
      <c r="O34" s="17">
        <v>0</v>
      </c>
      <c r="P34" s="17">
        <v>0</v>
      </c>
      <c r="Q34" s="17">
        <v>628.98</v>
      </c>
      <c r="T34" s="17">
        <v>160.11000000000001</v>
      </c>
      <c r="U34" s="17">
        <v>0</v>
      </c>
      <c r="V34" s="17">
        <v>0</v>
      </c>
      <c r="W34" s="17">
        <v>160.11000000000001</v>
      </c>
    </row>
    <row r="35" spans="1:23" x14ac:dyDescent="0.25">
      <c r="A35" s="13"/>
      <c r="B35" s="6"/>
      <c r="C35" s="6" t="s">
        <v>34</v>
      </c>
      <c r="D35" s="10">
        <f>D34+D26</f>
        <v>9793.4299102636014</v>
      </c>
      <c r="E35" s="10">
        <f t="shared" ref="E35:G35" si="10">E34+E26</f>
        <v>343.06801149747611</v>
      </c>
      <c r="F35" s="10">
        <f t="shared" si="10"/>
        <v>0</v>
      </c>
      <c r="G35" s="10">
        <f t="shared" si="10"/>
        <v>10136.497921761078</v>
      </c>
      <c r="I35">
        <v>36710.764630620288</v>
      </c>
      <c r="J35">
        <v>2348.2492621210145</v>
      </c>
      <c r="K35">
        <v>0</v>
      </c>
      <c r="L35">
        <v>39059.013892741299</v>
      </c>
      <c r="N35">
        <v>36333.722283510317</v>
      </c>
      <c r="O35">
        <v>2324.3863260497692</v>
      </c>
      <c r="P35">
        <v>0</v>
      </c>
      <c r="Q35">
        <v>38658.108609560084</v>
      </c>
      <c r="T35">
        <v>9793.4299102636014</v>
      </c>
      <c r="U35">
        <v>343.06801149747611</v>
      </c>
      <c r="V35">
        <v>0</v>
      </c>
      <c r="W35">
        <v>10136.497921761078</v>
      </c>
    </row>
    <row r="36" spans="1:23" x14ac:dyDescent="0.25">
      <c r="A36" s="5"/>
      <c r="B36" s="6" t="s">
        <v>35</v>
      </c>
      <c r="C36" s="7"/>
      <c r="D36" s="8"/>
      <c r="E36" s="8"/>
      <c r="F36" s="8"/>
      <c r="G36" s="8"/>
    </row>
    <row r="37" spans="1:23" x14ac:dyDescent="0.25">
      <c r="A37" s="5"/>
      <c r="B37" s="14" t="s">
        <v>36</v>
      </c>
      <c r="C37" s="7" t="s">
        <v>37</v>
      </c>
      <c r="D37" s="9">
        <v>266.94</v>
      </c>
      <c r="E37" s="8"/>
      <c r="F37" s="8"/>
      <c r="G37" s="8">
        <f>SUM(D37:F37)</f>
        <v>266.94</v>
      </c>
      <c r="I37">
        <v>1084.58</v>
      </c>
      <c r="L37">
        <v>1084.58</v>
      </c>
      <c r="N37">
        <v>1084.58</v>
      </c>
      <c r="Q37">
        <v>1084.58</v>
      </c>
      <c r="T37">
        <v>266.94</v>
      </c>
      <c r="W37">
        <v>266.94</v>
      </c>
    </row>
    <row r="38" spans="1:23" x14ac:dyDescent="0.25">
      <c r="A38" s="5"/>
      <c r="B38" s="14" t="s">
        <v>36</v>
      </c>
      <c r="C38" s="7" t="s">
        <v>38</v>
      </c>
      <c r="D38" s="9">
        <v>0</v>
      </c>
      <c r="E38" s="8"/>
      <c r="F38" s="8"/>
      <c r="G38" s="8">
        <f t="shared" ref="G38:G40" si="11">SUM(D38:F38)</f>
        <v>0</v>
      </c>
      <c r="I38">
        <v>0</v>
      </c>
      <c r="L38">
        <v>0</v>
      </c>
      <c r="N38">
        <v>0</v>
      </c>
      <c r="Q38">
        <v>0</v>
      </c>
      <c r="T38">
        <v>0</v>
      </c>
      <c r="W38">
        <v>0</v>
      </c>
    </row>
    <row r="39" spans="1:23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11"/>
        <v>0</v>
      </c>
      <c r="I39">
        <v>0</v>
      </c>
      <c r="L39">
        <v>0</v>
      </c>
      <c r="N39">
        <v>0</v>
      </c>
      <c r="Q39">
        <v>0</v>
      </c>
      <c r="T39">
        <v>0</v>
      </c>
      <c r="W39">
        <v>0</v>
      </c>
    </row>
    <row r="40" spans="1:23" x14ac:dyDescent="0.25">
      <c r="A40" s="13"/>
      <c r="B40" s="6"/>
      <c r="C40" s="6" t="s">
        <v>40</v>
      </c>
      <c r="D40" s="10">
        <f>SUM(D37:D39)</f>
        <v>266.94</v>
      </c>
      <c r="E40" s="10">
        <f t="shared" ref="E40:F40" si="12">SUM(E37:E39)</f>
        <v>0</v>
      </c>
      <c r="F40" s="10">
        <f t="shared" si="12"/>
        <v>0</v>
      </c>
      <c r="G40" s="10">
        <f t="shared" si="11"/>
        <v>266.94</v>
      </c>
      <c r="I40">
        <v>1084.58</v>
      </c>
      <c r="J40">
        <v>0</v>
      </c>
      <c r="K40">
        <v>0</v>
      </c>
      <c r="L40">
        <v>1084.58</v>
      </c>
      <c r="N40">
        <v>1084.58</v>
      </c>
      <c r="O40">
        <v>0</v>
      </c>
      <c r="P40">
        <v>0</v>
      </c>
      <c r="Q40">
        <v>1084.58</v>
      </c>
      <c r="T40">
        <v>266.94</v>
      </c>
      <c r="U40">
        <v>0</v>
      </c>
      <c r="V40">
        <v>0</v>
      </c>
      <c r="W40">
        <v>266.94</v>
      </c>
    </row>
    <row r="41" spans="1:23" x14ac:dyDescent="0.25">
      <c r="A41" s="13"/>
      <c r="B41" s="6"/>
      <c r="C41" s="6" t="s">
        <v>41</v>
      </c>
      <c r="D41" s="10">
        <f>D40+D35</f>
        <v>10060.369910263602</v>
      </c>
      <c r="E41" s="10">
        <f t="shared" ref="E41:G41" si="13">E40+E35</f>
        <v>343.06801149747611</v>
      </c>
      <c r="F41" s="10">
        <f t="shared" si="13"/>
        <v>0</v>
      </c>
      <c r="G41" s="10">
        <f t="shared" si="13"/>
        <v>10403.437921761079</v>
      </c>
      <c r="I41">
        <v>37795.34463062029</v>
      </c>
      <c r="J41">
        <v>2348.2492621210145</v>
      </c>
      <c r="K41">
        <v>0</v>
      </c>
      <c r="L41">
        <v>40143.593892741301</v>
      </c>
      <c r="N41">
        <v>37418.302283510318</v>
      </c>
      <c r="O41">
        <v>2324.3863260497692</v>
      </c>
      <c r="P41">
        <v>0</v>
      </c>
      <c r="Q41">
        <v>39742.688609560086</v>
      </c>
      <c r="T41">
        <v>10060.369910263602</v>
      </c>
      <c r="U41">
        <v>343.06801149747611</v>
      </c>
      <c r="V41">
        <v>0</v>
      </c>
      <c r="W41">
        <v>10403.437921761079</v>
      </c>
    </row>
    <row r="42" spans="1:23" x14ac:dyDescent="0.25">
      <c r="A42" s="13"/>
      <c r="B42" s="6" t="s">
        <v>42</v>
      </c>
      <c r="C42" s="6"/>
      <c r="D42" s="10"/>
      <c r="E42" s="10"/>
      <c r="F42" s="10"/>
      <c r="G42" s="10"/>
    </row>
    <row r="43" spans="1:23" x14ac:dyDescent="0.25">
      <c r="A43" s="5"/>
      <c r="B43" s="7"/>
      <c r="C43" s="7" t="s">
        <v>43</v>
      </c>
      <c r="D43" s="8">
        <v>214.85</v>
      </c>
      <c r="E43" s="8"/>
      <c r="F43" s="8"/>
      <c r="G43" s="8">
        <f>SUM(D43:F43)</f>
        <v>214.85</v>
      </c>
      <c r="I43">
        <v>813.81</v>
      </c>
      <c r="L43">
        <v>813.81</v>
      </c>
      <c r="N43">
        <v>799.19</v>
      </c>
      <c r="Q43">
        <v>799.19</v>
      </c>
      <c r="T43">
        <v>214.85</v>
      </c>
      <c r="W43">
        <v>214.85</v>
      </c>
    </row>
    <row r="44" spans="1:23" x14ac:dyDescent="0.25">
      <c r="A44" s="5"/>
      <c r="B44" s="7"/>
      <c r="C44" s="7" t="s">
        <v>44</v>
      </c>
      <c r="D44" s="8">
        <v>0</v>
      </c>
      <c r="E44" s="8"/>
      <c r="F44" s="8"/>
      <c r="G44" s="8">
        <f t="shared" ref="G44:G52" si="14">SUM(D44:F44)</f>
        <v>0</v>
      </c>
      <c r="I44">
        <v>0</v>
      </c>
      <c r="L44">
        <v>0</v>
      </c>
      <c r="N44">
        <v>0</v>
      </c>
      <c r="Q44">
        <v>0</v>
      </c>
      <c r="T44">
        <v>0</v>
      </c>
      <c r="W44">
        <v>0</v>
      </c>
    </row>
    <row r="45" spans="1:23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4"/>
        <v>0</v>
      </c>
      <c r="I45">
        <v>0</v>
      </c>
      <c r="L45">
        <v>0</v>
      </c>
      <c r="N45">
        <v>0</v>
      </c>
      <c r="Q45">
        <v>0</v>
      </c>
      <c r="T45">
        <v>0</v>
      </c>
      <c r="W45">
        <v>0</v>
      </c>
    </row>
    <row r="46" spans="1:23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4"/>
        <v>0</v>
      </c>
      <c r="K46">
        <v>382.77646616117681</v>
      </c>
      <c r="L46">
        <v>382.77646616117681</v>
      </c>
      <c r="P46">
        <v>379.08817996966081</v>
      </c>
      <c r="Q46">
        <v>379.08817996966081</v>
      </c>
      <c r="V46">
        <v>0</v>
      </c>
      <c r="W46">
        <v>0</v>
      </c>
    </row>
    <row r="47" spans="1:23" x14ac:dyDescent="0.25">
      <c r="A47" s="5"/>
      <c r="B47" s="7" t="s">
        <v>29</v>
      </c>
      <c r="C47" s="7" t="s">
        <v>47</v>
      </c>
      <c r="D47" s="8"/>
      <c r="E47" s="8"/>
      <c r="F47" s="8">
        <v>0</v>
      </c>
      <c r="G47" s="8">
        <f t="shared" si="14"/>
        <v>0</v>
      </c>
      <c r="K47">
        <v>0</v>
      </c>
      <c r="L47">
        <v>0</v>
      </c>
      <c r="P47">
        <v>0</v>
      </c>
      <c r="Q47">
        <v>0</v>
      </c>
      <c r="V47">
        <v>0</v>
      </c>
      <c r="W47">
        <v>0</v>
      </c>
    </row>
    <row r="48" spans="1:23" x14ac:dyDescent="0.25">
      <c r="A48" s="5"/>
      <c r="B48" s="14" t="s">
        <v>29</v>
      </c>
      <c r="C48" s="7" t="s">
        <v>48</v>
      </c>
      <c r="D48" s="8"/>
      <c r="E48" s="8"/>
      <c r="F48" s="8">
        <v>0</v>
      </c>
      <c r="G48" s="8">
        <f t="shared" si="14"/>
        <v>0</v>
      </c>
      <c r="K48">
        <v>0</v>
      </c>
      <c r="L48">
        <v>0</v>
      </c>
      <c r="P48">
        <v>0</v>
      </c>
      <c r="Q48">
        <v>0</v>
      </c>
      <c r="V48">
        <v>0</v>
      </c>
      <c r="W48">
        <v>0</v>
      </c>
    </row>
    <row r="49" spans="1:23" x14ac:dyDescent="0.25">
      <c r="A49" s="5"/>
      <c r="B49" s="7" t="s">
        <v>29</v>
      </c>
      <c r="C49" s="7" t="s">
        <v>49</v>
      </c>
      <c r="D49" s="8"/>
      <c r="E49" s="8"/>
      <c r="F49" s="8">
        <v>1156.4070207515419</v>
      </c>
      <c r="G49" s="8">
        <f t="shared" si="14"/>
        <v>1156.4070207515419</v>
      </c>
      <c r="K49">
        <v>4314.2610797009329</v>
      </c>
      <c r="L49">
        <v>4314.2610797009329</v>
      </c>
      <c r="P49">
        <v>4255.6858935545297</v>
      </c>
      <c r="Q49">
        <v>4255.6858935545297</v>
      </c>
      <c r="V49">
        <v>1156.4070207515419</v>
      </c>
      <c r="W49">
        <v>1156.4070207515419</v>
      </c>
    </row>
    <row r="50" spans="1:23" x14ac:dyDescent="0.25">
      <c r="A50" s="5"/>
      <c r="B50" s="7" t="s">
        <v>29</v>
      </c>
      <c r="C50" s="7" t="s">
        <v>50</v>
      </c>
      <c r="D50" s="8"/>
      <c r="E50" s="8"/>
      <c r="F50" s="8">
        <v>0</v>
      </c>
      <c r="G50" s="8">
        <f t="shared" si="14"/>
        <v>0</v>
      </c>
      <c r="K50">
        <v>0</v>
      </c>
      <c r="L50">
        <v>0</v>
      </c>
      <c r="P50">
        <v>0</v>
      </c>
      <c r="Q50">
        <v>0</v>
      </c>
      <c r="V50">
        <v>0</v>
      </c>
      <c r="W50">
        <v>0</v>
      </c>
    </row>
    <row r="51" spans="1:23" x14ac:dyDescent="0.25">
      <c r="A51" s="5"/>
      <c r="B51" s="7" t="s">
        <v>29</v>
      </c>
      <c r="C51" s="7" t="s">
        <v>51</v>
      </c>
      <c r="D51" s="8"/>
      <c r="E51" s="8"/>
      <c r="F51" s="8">
        <v>0</v>
      </c>
      <c r="G51" s="8">
        <f t="shared" si="14"/>
        <v>0</v>
      </c>
      <c r="K51">
        <v>0</v>
      </c>
      <c r="L51">
        <v>0</v>
      </c>
      <c r="P51">
        <v>0</v>
      </c>
      <c r="Q51">
        <v>0</v>
      </c>
      <c r="V51">
        <v>0</v>
      </c>
      <c r="W51">
        <v>0</v>
      </c>
    </row>
    <row r="52" spans="1:23" x14ac:dyDescent="0.25">
      <c r="A52" s="13"/>
      <c r="B52" s="6"/>
      <c r="C52" s="6" t="s">
        <v>52</v>
      </c>
      <c r="D52" s="10">
        <f>SUM(D43:D51)</f>
        <v>214.85</v>
      </c>
      <c r="E52" s="10">
        <f t="shared" ref="E52:F52" si="15">SUM(E43:E51)</f>
        <v>0</v>
      </c>
      <c r="F52" s="10">
        <f t="shared" si="15"/>
        <v>1156.4070207515419</v>
      </c>
      <c r="G52" s="10">
        <f t="shared" si="14"/>
        <v>1371.2570207515419</v>
      </c>
      <c r="I52">
        <v>813.81</v>
      </c>
      <c r="J52">
        <v>0</v>
      </c>
      <c r="K52">
        <v>4697.0375458621093</v>
      </c>
      <c r="L52">
        <v>5510.8475458621087</v>
      </c>
      <c r="N52">
        <v>799.19</v>
      </c>
      <c r="O52">
        <v>0</v>
      </c>
      <c r="P52">
        <v>4634.7740735241905</v>
      </c>
      <c r="Q52">
        <v>5433.9640735241901</v>
      </c>
      <c r="T52">
        <v>214.85</v>
      </c>
      <c r="U52">
        <v>0</v>
      </c>
      <c r="V52">
        <v>1156.4070207515419</v>
      </c>
      <c r="W52">
        <v>1371.2570207515419</v>
      </c>
    </row>
    <row r="53" spans="1:23" x14ac:dyDescent="0.25">
      <c r="A53" s="13"/>
      <c r="B53" s="6"/>
      <c r="C53" s="6" t="s">
        <v>53</v>
      </c>
      <c r="D53" s="10">
        <f>D41+D52</f>
        <v>10275.219910263602</v>
      </c>
      <c r="E53" s="10">
        <f t="shared" ref="E53:G53" si="16">E41+E52</f>
        <v>343.06801149747611</v>
      </c>
      <c r="F53" s="10">
        <f t="shared" si="16"/>
        <v>1156.4070207515419</v>
      </c>
      <c r="G53" s="10">
        <f t="shared" si="16"/>
        <v>11774.69494251262</v>
      </c>
      <c r="I53">
        <v>38609.154630620287</v>
      </c>
      <c r="J53">
        <v>2348.2492621210145</v>
      </c>
      <c r="K53">
        <v>4697.0375458621093</v>
      </c>
      <c r="L53">
        <v>45654.441438603404</v>
      </c>
      <c r="N53">
        <v>38217.492283510321</v>
      </c>
      <c r="O53">
        <v>2324.3863260497692</v>
      </c>
      <c r="P53">
        <v>4634.7740735241905</v>
      </c>
      <c r="Q53">
        <v>45176.652683084278</v>
      </c>
      <c r="T53">
        <v>10275.219910263602</v>
      </c>
      <c r="U53">
        <v>343.06801149747611</v>
      </c>
      <c r="V53">
        <v>1156.4070207515419</v>
      </c>
      <c r="W53">
        <v>11774.69494251262</v>
      </c>
    </row>
    <row r="54" spans="1:23" x14ac:dyDescent="0.25">
      <c r="A54" s="13"/>
      <c r="B54" s="6" t="s">
        <v>54</v>
      </c>
      <c r="C54" s="6"/>
      <c r="D54" s="10"/>
      <c r="E54" s="10"/>
      <c r="F54" s="10"/>
      <c r="G54" s="10"/>
    </row>
    <row r="55" spans="1:23" x14ac:dyDescent="0.25">
      <c r="A55" s="5"/>
      <c r="B55" s="14"/>
      <c r="C55" s="7" t="s">
        <v>25</v>
      </c>
      <c r="D55" s="8"/>
      <c r="E55" s="8"/>
      <c r="F55" s="9">
        <v>-365.38</v>
      </c>
      <c r="G55" s="8">
        <f>SUM(D55:F55)</f>
        <v>-365.38</v>
      </c>
      <c r="K55">
        <v>1469.96</v>
      </c>
      <c r="L55">
        <v>1469.96</v>
      </c>
      <c r="P55">
        <v>1469.96</v>
      </c>
      <c r="Q55">
        <v>1469.96</v>
      </c>
      <c r="V55">
        <v>365.38</v>
      </c>
      <c r="W55">
        <v>365.38</v>
      </c>
    </row>
    <row r="56" spans="1:23" x14ac:dyDescent="0.25">
      <c r="A56" s="5"/>
      <c r="B56" s="14"/>
      <c r="C56" s="7" t="s">
        <v>26</v>
      </c>
      <c r="D56" s="8"/>
      <c r="E56" s="8"/>
      <c r="F56" s="9">
        <v>0</v>
      </c>
      <c r="G56" s="8">
        <f t="shared" ref="G56:G58" si="17">SUM(D56:F56)</f>
        <v>0</v>
      </c>
      <c r="K56">
        <v>0</v>
      </c>
      <c r="L56">
        <v>0</v>
      </c>
      <c r="P56">
        <v>0</v>
      </c>
      <c r="Q56">
        <v>0</v>
      </c>
      <c r="V56">
        <v>0</v>
      </c>
      <c r="W56">
        <v>0</v>
      </c>
    </row>
    <row r="57" spans="1:23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7"/>
        <v>0</v>
      </c>
      <c r="K57">
        <v>0</v>
      </c>
      <c r="L57">
        <v>0</v>
      </c>
      <c r="P57">
        <v>0</v>
      </c>
      <c r="Q57">
        <v>0</v>
      </c>
      <c r="V57">
        <v>0</v>
      </c>
      <c r="W57">
        <v>0</v>
      </c>
    </row>
    <row r="58" spans="1:23" x14ac:dyDescent="0.25">
      <c r="A58" s="13"/>
      <c r="B58" s="6"/>
      <c r="C58" s="6" t="s">
        <v>55</v>
      </c>
      <c r="D58" s="10"/>
      <c r="E58" s="10"/>
      <c r="F58" s="10">
        <f>SUM(F55:F57)</f>
        <v>-365.38</v>
      </c>
      <c r="G58" s="10">
        <f t="shared" si="17"/>
        <v>-365.38</v>
      </c>
      <c r="K58">
        <v>1469.96</v>
      </c>
      <c r="L58">
        <v>1469.96</v>
      </c>
      <c r="P58">
        <v>1469.96</v>
      </c>
      <c r="Q58">
        <v>1469.96</v>
      </c>
      <c r="V58">
        <v>365.38</v>
      </c>
      <c r="W58">
        <v>365.38</v>
      </c>
    </row>
    <row r="59" spans="1:23" x14ac:dyDescent="0.25">
      <c r="A59" s="13"/>
      <c r="B59" s="6"/>
      <c r="C59" s="6" t="s">
        <v>56</v>
      </c>
      <c r="D59" s="10">
        <f>D53+D58</f>
        <v>10275.219910263602</v>
      </c>
      <c r="E59" s="10">
        <f t="shared" ref="E59:G59" si="18">E53+E58</f>
        <v>343.06801149747611</v>
      </c>
      <c r="F59" s="10">
        <f t="shared" si="18"/>
        <v>791.02702075154195</v>
      </c>
      <c r="G59" s="10">
        <f t="shared" si="18"/>
        <v>11409.314942512621</v>
      </c>
      <c r="I59">
        <v>38609.154630620287</v>
      </c>
      <c r="J59">
        <v>2348.2492621210145</v>
      </c>
      <c r="K59">
        <v>6166.9975458621093</v>
      </c>
      <c r="L59">
        <v>47124.40143860341</v>
      </c>
      <c r="N59">
        <v>38217.492283510321</v>
      </c>
      <c r="O59">
        <v>2324.3863260497692</v>
      </c>
      <c r="P59">
        <v>6104.7340735241905</v>
      </c>
      <c r="Q59">
        <v>46646.612683084277</v>
      </c>
      <c r="T59">
        <v>10275.219910263602</v>
      </c>
      <c r="U59">
        <v>343.06801149747611</v>
      </c>
      <c r="V59">
        <v>1521.7870207515421</v>
      </c>
      <c r="W59">
        <v>12140.074942512621</v>
      </c>
    </row>
    <row r="60" spans="1:23" x14ac:dyDescent="0.25">
      <c r="A60" s="13"/>
      <c r="B60" s="6" t="s">
        <v>57</v>
      </c>
      <c r="C60" s="6"/>
      <c r="D60" s="10"/>
      <c r="E60" s="10"/>
      <c r="F60" s="10"/>
      <c r="G60" s="10"/>
    </row>
    <row r="61" spans="1:23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Q61">
        <v>0</v>
      </c>
      <c r="W61">
        <v>0</v>
      </c>
    </row>
    <row r="62" spans="1:23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P62">
        <v>0</v>
      </c>
      <c r="Q62">
        <v>0</v>
      </c>
      <c r="V62">
        <v>0</v>
      </c>
      <c r="W62">
        <v>0</v>
      </c>
    </row>
    <row r="63" spans="1:23" x14ac:dyDescent="0.25">
      <c r="A63" s="13"/>
      <c r="B63" s="6" t="s">
        <v>59</v>
      </c>
      <c r="C63" s="6"/>
      <c r="D63" s="10"/>
      <c r="E63" s="10"/>
      <c r="F63" s="10"/>
      <c r="G63" s="10"/>
    </row>
    <row r="64" spans="1:23" x14ac:dyDescent="0.25">
      <c r="A64" s="5"/>
      <c r="B64" s="7"/>
      <c r="C64" s="7" t="s">
        <v>60</v>
      </c>
      <c r="D64" s="8"/>
      <c r="E64" s="8"/>
      <c r="F64" s="8">
        <v>554.85794054963549</v>
      </c>
      <c r="G64" s="8">
        <f>SUM(D64:F64)</f>
        <v>554.85794054963549</v>
      </c>
      <c r="K64">
        <v>2509.1779459339527</v>
      </c>
      <c r="L64">
        <v>2509.1779459339527</v>
      </c>
      <c r="P64">
        <v>2483.6560810767196</v>
      </c>
      <c r="Q64">
        <v>2483.6560810767196</v>
      </c>
      <c r="V64">
        <v>554.85794054963549</v>
      </c>
      <c r="W64">
        <v>554.85794054963549</v>
      </c>
    </row>
    <row r="65" spans="1:26" x14ac:dyDescent="0.25">
      <c r="A65" s="5"/>
      <c r="B65" s="14"/>
      <c r="C65" s="14" t="s">
        <v>61</v>
      </c>
      <c r="D65" s="8"/>
      <c r="E65" s="8"/>
      <c r="F65" s="8">
        <v>0</v>
      </c>
      <c r="G65" s="8">
        <f t="shared" ref="G65:G67" si="19">SUM(D65:F65)</f>
        <v>0</v>
      </c>
      <c r="K65">
        <v>0</v>
      </c>
      <c r="L65">
        <v>0</v>
      </c>
      <c r="P65">
        <v>0</v>
      </c>
      <c r="Q65">
        <v>0</v>
      </c>
      <c r="V65">
        <v>0</v>
      </c>
      <c r="W65">
        <v>0</v>
      </c>
    </row>
    <row r="66" spans="1:26" x14ac:dyDescent="0.25">
      <c r="A66" s="5"/>
      <c r="B66" s="7"/>
      <c r="C66" s="7" t="s">
        <v>62</v>
      </c>
      <c r="D66" s="8"/>
      <c r="E66" s="8"/>
      <c r="F66" s="8">
        <v>0</v>
      </c>
      <c r="G66" s="8">
        <f t="shared" si="19"/>
        <v>0</v>
      </c>
      <c r="K66">
        <v>0</v>
      </c>
      <c r="L66">
        <v>0</v>
      </c>
      <c r="P66">
        <v>0</v>
      </c>
      <c r="Q66">
        <v>0</v>
      </c>
      <c r="V66">
        <v>0</v>
      </c>
      <c r="W66">
        <v>0</v>
      </c>
    </row>
    <row r="67" spans="1:26" s="17" customFormat="1" x14ac:dyDescent="0.25">
      <c r="A67" s="13"/>
      <c r="B67" s="6"/>
      <c r="C67" s="6" t="s">
        <v>63</v>
      </c>
      <c r="D67" s="10"/>
      <c r="E67" s="10"/>
      <c r="F67" s="10">
        <f>SUM(F64:F66)</f>
        <v>554.85794054963549</v>
      </c>
      <c r="G67" s="10">
        <f t="shared" si="19"/>
        <v>554.85794054963549</v>
      </c>
      <c r="K67" s="17">
        <v>2509.1779459339527</v>
      </c>
      <c r="L67" s="17">
        <v>2509.1779459339527</v>
      </c>
      <c r="P67" s="17">
        <v>2483.6560810767196</v>
      </c>
      <c r="Q67" s="17">
        <v>2483.6560810767196</v>
      </c>
      <c r="V67" s="17">
        <v>554.85794054963549</v>
      </c>
      <c r="W67" s="17">
        <v>554.85794054963549</v>
      </c>
    </row>
    <row r="68" spans="1:26" x14ac:dyDescent="0.25">
      <c r="A68" s="13"/>
      <c r="B68" s="6"/>
      <c r="C68" s="6" t="s">
        <v>64</v>
      </c>
      <c r="D68" s="10">
        <f>D59+D67</f>
        <v>10275.219910263602</v>
      </c>
      <c r="E68" s="10">
        <f t="shared" ref="E68:G68" si="20">E59+E67</f>
        <v>343.06801149747611</v>
      </c>
      <c r="F68" s="10">
        <f t="shared" si="20"/>
        <v>1345.8849613011776</v>
      </c>
      <c r="G68" s="10">
        <f t="shared" si="20"/>
        <v>11964.172883062256</v>
      </c>
      <c r="I68">
        <v>38609.154630620287</v>
      </c>
      <c r="J68">
        <v>2348.2492621210145</v>
      </c>
      <c r="K68">
        <v>8676.1754917960625</v>
      </c>
      <c r="L68">
        <v>49633.579384537363</v>
      </c>
      <c r="N68">
        <v>38217.492283510321</v>
      </c>
      <c r="O68">
        <v>2324.3863260497692</v>
      </c>
      <c r="P68">
        <v>8588.390154600911</v>
      </c>
      <c r="Q68">
        <v>49130.268764160995</v>
      </c>
      <c r="T68">
        <v>10275.219910263602</v>
      </c>
      <c r="U68">
        <v>343.06801149747611</v>
      </c>
      <c r="V68">
        <v>2076.6449613011773</v>
      </c>
      <c r="W68">
        <v>12694.932883062256</v>
      </c>
    </row>
    <row r="69" spans="1:26" x14ac:dyDescent="0.25">
      <c r="A69" s="5"/>
      <c r="B69" s="6"/>
      <c r="C69" s="7" t="s">
        <v>25</v>
      </c>
      <c r="D69" s="8">
        <f>D27+D31+D37+D43+D46+D49+D55+D64</f>
        <v>10275.219910263602</v>
      </c>
      <c r="E69" s="8">
        <f t="shared" ref="E69:F69" si="21">E27+E31+E37+E43+E46+E49+E55+E64</f>
        <v>343.06801149747611</v>
      </c>
      <c r="F69" s="8">
        <f t="shared" si="21"/>
        <v>1345.8849613011776</v>
      </c>
      <c r="G69" s="8">
        <f>SUM(D69:F69)</f>
        <v>11964.172883062256</v>
      </c>
      <c r="I69">
        <v>38609.154630620287</v>
      </c>
      <c r="J69">
        <v>2348.2492621210145</v>
      </c>
      <c r="K69">
        <v>8676.1754917960625</v>
      </c>
      <c r="L69">
        <v>49633.579384537363</v>
      </c>
      <c r="N69">
        <v>38217.492283510321</v>
      </c>
      <c r="O69">
        <v>2324.3863260497692</v>
      </c>
      <c r="P69">
        <v>8588.390154600911</v>
      </c>
      <c r="Q69">
        <v>49130.268764160995</v>
      </c>
      <c r="T69">
        <v>10275.219910263602</v>
      </c>
      <c r="U69">
        <v>343.06801149747611</v>
      </c>
      <c r="V69">
        <v>2076.6449613011773</v>
      </c>
      <c r="W69">
        <v>12694.932883062256</v>
      </c>
    </row>
    <row r="70" spans="1:26" x14ac:dyDescent="0.25">
      <c r="A70" s="5"/>
      <c r="B70" s="6"/>
      <c r="C70" s="7" t="s">
        <v>26</v>
      </c>
      <c r="D70" s="8">
        <f t="shared" ref="D70:F71" si="22">D28+D32+D38+D44+D47+D50+D56+D65</f>
        <v>0</v>
      </c>
      <c r="E70" s="8">
        <f t="shared" si="22"/>
        <v>0</v>
      </c>
      <c r="F70" s="8">
        <f t="shared" si="22"/>
        <v>0</v>
      </c>
      <c r="G70" s="8">
        <f t="shared" ref="G70:G71" si="23">SUM(D70:F70)</f>
        <v>0</v>
      </c>
      <c r="I70">
        <v>0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Q70">
        <v>0</v>
      </c>
      <c r="T70">
        <v>0</v>
      </c>
      <c r="U70">
        <v>0</v>
      </c>
      <c r="V70">
        <v>0</v>
      </c>
      <c r="W70">
        <v>0</v>
      </c>
    </row>
    <row r="71" spans="1:26" x14ac:dyDescent="0.25">
      <c r="A71" s="5"/>
      <c r="B71" s="6"/>
      <c r="C71" s="7" t="s">
        <v>27</v>
      </c>
      <c r="D71" s="8">
        <f t="shared" si="22"/>
        <v>0</v>
      </c>
      <c r="E71" s="8">
        <f t="shared" si="22"/>
        <v>0</v>
      </c>
      <c r="F71" s="8">
        <f t="shared" si="22"/>
        <v>0</v>
      </c>
      <c r="G71" s="8">
        <f t="shared" si="23"/>
        <v>0</v>
      </c>
      <c r="I71">
        <v>0</v>
      </c>
      <c r="J71">
        <v>0</v>
      </c>
      <c r="K71">
        <v>0</v>
      </c>
      <c r="L71">
        <v>0</v>
      </c>
      <c r="N71">
        <v>0</v>
      </c>
      <c r="O71">
        <v>0</v>
      </c>
      <c r="P71">
        <v>0</v>
      </c>
      <c r="Q71">
        <v>0</v>
      </c>
      <c r="T71">
        <v>0</v>
      </c>
      <c r="U71">
        <v>0</v>
      </c>
      <c r="V71">
        <v>0</v>
      </c>
      <c r="W71">
        <v>0</v>
      </c>
    </row>
    <row r="72" spans="1:26" x14ac:dyDescent="0.25">
      <c r="A72" s="13"/>
      <c r="B72" s="6" t="s">
        <v>65</v>
      </c>
      <c r="C72" s="6"/>
      <c r="D72" s="10"/>
      <c r="E72" s="10"/>
      <c r="F72" s="10"/>
      <c r="G72" s="10"/>
    </row>
    <row r="73" spans="1:26" ht="51" x14ac:dyDescent="0.25">
      <c r="A73" s="5"/>
      <c r="B73" s="14" t="s">
        <v>66</v>
      </c>
      <c r="C73" s="15" t="s">
        <v>72</v>
      </c>
      <c r="D73" s="9">
        <v>170.78</v>
      </c>
      <c r="E73" s="9">
        <v>5.7</v>
      </c>
      <c r="F73" s="9">
        <v>34.520000000000003</v>
      </c>
      <c r="G73" s="8">
        <f>SUM(D73:F73)</f>
        <v>211</v>
      </c>
      <c r="I73">
        <v>957.57</v>
      </c>
      <c r="J73">
        <v>58.24</v>
      </c>
      <c r="K73">
        <v>215.18</v>
      </c>
      <c r="L73">
        <v>1231</v>
      </c>
      <c r="N73">
        <v>638.34</v>
      </c>
      <c r="O73">
        <v>38.82</v>
      </c>
      <c r="P73">
        <v>143.44999999999999</v>
      </c>
      <c r="Q73">
        <v>820.61</v>
      </c>
      <c r="T73">
        <v>170.78</v>
      </c>
      <c r="U73">
        <v>5.7</v>
      </c>
      <c r="V73">
        <v>34.520000000000003</v>
      </c>
      <c r="W73">
        <v>211</v>
      </c>
      <c r="Z73">
        <f>4.8*2.85</f>
        <v>13.68</v>
      </c>
    </row>
    <row r="74" spans="1:26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10445.999910263603</v>
      </c>
      <c r="E74" s="10">
        <f t="shared" ref="E74:G74" si="24">E68+E73</f>
        <v>348.7680114974761</v>
      </c>
      <c r="F74" s="10">
        <f t="shared" si="24"/>
        <v>1380.4049613011775</v>
      </c>
      <c r="G74" s="10">
        <f t="shared" si="24"/>
        <v>12175.172883062256</v>
      </c>
      <c r="I74">
        <v>39566.724630620287</v>
      </c>
      <c r="J74">
        <v>2406.4892621210142</v>
      </c>
      <c r="K74">
        <v>8891.3554917960628</v>
      </c>
      <c r="L74">
        <v>50864.569384537368</v>
      </c>
      <c r="N74">
        <v>38855.832283510317</v>
      </c>
      <c r="O74">
        <v>2363.2063260497694</v>
      </c>
      <c r="P74">
        <v>8731.8401546009118</v>
      </c>
      <c r="Q74">
        <v>49950.878764160996</v>
      </c>
      <c r="T74">
        <v>10445.999910263603</v>
      </c>
      <c r="U74">
        <v>348.7680114974761</v>
      </c>
      <c r="V74">
        <v>2111.1649613011773</v>
      </c>
      <c r="W74">
        <v>12905.932883062256</v>
      </c>
    </row>
    <row r="75" spans="1:26" x14ac:dyDescent="0.25">
      <c r="A75" s="13"/>
      <c r="B75" s="6"/>
      <c r="C75" s="6"/>
      <c r="D75" s="10"/>
      <c r="E75" s="10"/>
      <c r="F75" s="10"/>
      <c r="G75" s="10"/>
    </row>
    <row r="76" spans="1:26" x14ac:dyDescent="0.25">
      <c r="A76" s="13"/>
      <c r="B76" s="6" t="s">
        <v>68</v>
      </c>
      <c r="C76" s="6"/>
      <c r="D76" s="10"/>
      <c r="E76" s="10"/>
      <c r="F76" s="10"/>
      <c r="G76" s="10"/>
    </row>
    <row r="77" spans="1:26" x14ac:dyDescent="0.25">
      <c r="A77" s="5"/>
      <c r="B77" s="7" t="s">
        <v>69</v>
      </c>
      <c r="C77" s="7" t="s">
        <v>70</v>
      </c>
      <c r="D77" s="8">
        <f>D74*0.2</f>
        <v>2089.1999820527208</v>
      </c>
      <c r="E77" s="8">
        <f>E74*0.2</f>
        <v>69.753602299495228</v>
      </c>
      <c r="F77" s="8">
        <f>F74*0.2</f>
        <v>276.08099226023552</v>
      </c>
      <c r="G77" s="8">
        <f>SUM(D77:F77)</f>
        <v>2435.0345766124515</v>
      </c>
      <c r="I77">
        <v>7913.34</v>
      </c>
      <c r="J77">
        <v>481.3</v>
      </c>
      <c r="K77">
        <v>1778.27</v>
      </c>
      <c r="L77">
        <v>10172.91</v>
      </c>
      <c r="N77">
        <v>7771.17</v>
      </c>
      <c r="O77">
        <v>472.64</v>
      </c>
      <c r="P77">
        <v>1746.37</v>
      </c>
      <c r="Q77">
        <v>9990.18</v>
      </c>
      <c r="T77">
        <v>2089.1999999999998</v>
      </c>
      <c r="U77">
        <v>69.75</v>
      </c>
      <c r="V77">
        <v>422.23</v>
      </c>
      <c r="W77">
        <v>2581.1799999999998</v>
      </c>
    </row>
    <row r="78" spans="1:26" x14ac:dyDescent="0.25">
      <c r="A78" s="13"/>
      <c r="B78" s="6" t="s">
        <v>71</v>
      </c>
      <c r="C78" s="6"/>
      <c r="D78" s="10">
        <f>D74+D77</f>
        <v>12535.199892316323</v>
      </c>
      <c r="E78" s="10">
        <f>E74+E77</f>
        <v>418.52161379697134</v>
      </c>
      <c r="F78" s="10">
        <f>F74+F77</f>
        <v>1656.485953561413</v>
      </c>
      <c r="G78" s="10">
        <f>G74+G77</f>
        <v>14610.207459674708</v>
      </c>
      <c r="I78">
        <v>47480.064630620283</v>
      </c>
      <c r="J78">
        <v>2887.7892621210144</v>
      </c>
      <c r="K78">
        <v>10669.625491796063</v>
      </c>
      <c r="L78">
        <v>61037.479384537357</v>
      </c>
      <c r="N78">
        <v>46627.002283510315</v>
      </c>
      <c r="O78">
        <v>2835.8463260497692</v>
      </c>
      <c r="P78">
        <v>10478.210154600911</v>
      </c>
      <c r="Q78">
        <v>59941.058764160989</v>
      </c>
      <c r="T78">
        <v>12535.199910263604</v>
      </c>
      <c r="U78">
        <v>418.5180114974761</v>
      </c>
      <c r="V78">
        <v>2533.3949613011773</v>
      </c>
      <c r="W78">
        <v>15487.112883062257</v>
      </c>
    </row>
    <row r="79" spans="1:26" x14ac:dyDescent="0.25">
      <c r="A79" s="1"/>
      <c r="B79" s="1"/>
      <c r="C79" s="1"/>
      <c r="D79" s="1"/>
      <c r="E79" s="1"/>
      <c r="F79" s="1"/>
      <c r="G79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22:F22">
    <cfRule type="cellIs" dxfId="19" priority="1" operator="equal">
      <formula>"нет"</formula>
    </cfRule>
  </conditionalFormatting>
  <conditionalFormatting sqref="D31:D35 F55:F58 E34:F34 E35:G35 D37:F40 D41:G41 D42:F52 D54:F54 D53:G53 F60:F67">
    <cfRule type="cellIs" dxfId="18" priority="4" operator="equal">
      <formula>"нет"</formula>
    </cfRule>
  </conditionalFormatting>
  <conditionalFormatting sqref="D17:F17">
    <cfRule type="cellIs" dxfId="17" priority="3" operator="equal">
      <formula>"нет"</formula>
    </cfRule>
  </conditionalFormatting>
  <conditionalFormatting sqref="F14:F16">
    <cfRule type="cellIs" dxfId="16" priority="2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5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C79"/>
  <sheetViews>
    <sheetView topLeftCell="A43" zoomScale="84" zoomScaleNormal="84" workbookViewId="0">
      <selection activeCell="B5" sqref="B5:G5"/>
    </sheetView>
  </sheetViews>
  <sheetFormatPr defaultRowHeight="15" x14ac:dyDescent="0.25"/>
  <cols>
    <col min="1" max="1" width="5.85546875" customWidth="1"/>
    <col min="2" max="2" width="25.140625" customWidth="1"/>
    <col min="3" max="3" width="44.140625" customWidth="1"/>
    <col min="4" max="7" width="15.85546875" customWidth="1"/>
    <col min="9" max="16" width="0" hidden="1" customWidth="1"/>
    <col min="19" max="23" width="0" hidden="1" customWidth="1"/>
  </cols>
  <sheetData>
    <row r="3" spans="1:7" x14ac:dyDescent="0.25">
      <c r="A3" s="1"/>
      <c r="B3" s="50" t="s">
        <v>0</v>
      </c>
      <c r="C3" s="50"/>
      <c r="D3" s="50"/>
      <c r="E3" s="50"/>
      <c r="F3" s="50"/>
      <c r="G3" s="50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51" t="s">
        <v>91</v>
      </c>
      <c r="C5" s="51"/>
      <c r="D5" s="51"/>
      <c r="E5" s="51"/>
      <c r="F5" s="51"/>
      <c r="G5" s="51"/>
    </row>
    <row r="6" spans="1:7" x14ac:dyDescent="0.25">
      <c r="A6" s="1"/>
      <c r="B6" s="1"/>
      <c r="C6" s="52" t="s">
        <v>1</v>
      </c>
      <c r="D6" s="52"/>
      <c r="E6" s="52"/>
      <c r="F6" s="52"/>
      <c r="G6" s="52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53" t="s">
        <v>3</v>
      </c>
      <c r="B10" s="53" t="s">
        <v>4</v>
      </c>
      <c r="C10" s="53" t="s">
        <v>5</v>
      </c>
      <c r="D10" s="54" t="s">
        <v>6</v>
      </c>
      <c r="E10" s="54"/>
      <c r="F10" s="54"/>
      <c r="G10" s="53" t="s">
        <v>7</v>
      </c>
    </row>
    <row r="11" spans="1:7" ht="38.25" x14ac:dyDescent="0.25">
      <c r="A11" s="53"/>
      <c r="B11" s="53"/>
      <c r="C11" s="53"/>
      <c r="D11" s="3" t="s">
        <v>8</v>
      </c>
      <c r="E11" s="3" t="s">
        <v>9</v>
      </c>
      <c r="F11" s="3" t="s">
        <v>10</v>
      </c>
      <c r="G11" s="53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v>0</v>
      </c>
      <c r="G14" s="8">
        <f t="shared" ref="G14:G17" si="0">IFERROR(D14+E14+F14,0)</f>
        <v>0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27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</v>
      </c>
      <c r="G17" s="11">
        <f t="shared" si="0"/>
        <v>0</v>
      </c>
    </row>
    <row r="18" spans="1:27" x14ac:dyDescent="0.25">
      <c r="A18" s="5"/>
      <c r="B18" s="6" t="s">
        <v>16</v>
      </c>
      <c r="C18" s="7"/>
      <c r="D18" s="8"/>
      <c r="E18" s="8"/>
      <c r="F18" s="8"/>
      <c r="G18" s="12"/>
    </row>
    <row r="19" spans="1:27" x14ac:dyDescent="0.25">
      <c r="A19" s="5"/>
      <c r="B19" s="6"/>
      <c r="C19" s="7" t="s">
        <v>17</v>
      </c>
      <c r="D19" s="8">
        <v>0</v>
      </c>
      <c r="E19" s="8">
        <v>0</v>
      </c>
      <c r="F19" s="8">
        <v>0</v>
      </c>
      <c r="G19" s="12">
        <f>SUM(D19:F19)</f>
        <v>0</v>
      </c>
      <c r="I19">
        <v>-212.51</v>
      </c>
      <c r="J19">
        <v>0</v>
      </c>
      <c r="K19">
        <v>0</v>
      </c>
      <c r="L19">
        <v>-212.51</v>
      </c>
      <c r="S19">
        <v>-212.51</v>
      </c>
      <c r="T19">
        <v>0</v>
      </c>
      <c r="U19">
        <v>0</v>
      </c>
      <c r="V19">
        <v>-212.51</v>
      </c>
      <c r="X19">
        <v>0</v>
      </c>
      <c r="Y19">
        <v>0</v>
      </c>
      <c r="Z19">
        <v>0</v>
      </c>
      <c r="AA19">
        <v>0</v>
      </c>
    </row>
    <row r="20" spans="1:27" x14ac:dyDescent="0.25">
      <c r="A20" s="5"/>
      <c r="B20" s="6"/>
      <c r="C20" s="7" t="s">
        <v>18</v>
      </c>
      <c r="D20" s="8">
        <v>2594.1488744618327</v>
      </c>
      <c r="E20" s="8">
        <v>0</v>
      </c>
      <c r="F20" s="8">
        <v>0</v>
      </c>
      <c r="G20" s="12">
        <f t="shared" ref="G20:G22" si="2">SUM(D20:F20)</f>
        <v>2594.1488744618327</v>
      </c>
      <c r="I20">
        <v>9296.0913260327361</v>
      </c>
      <c r="J20">
        <v>0</v>
      </c>
      <c r="K20">
        <v>0</v>
      </c>
      <c r="L20">
        <v>9296.0913260327361</v>
      </c>
      <c r="S20">
        <v>9296.0913260327361</v>
      </c>
      <c r="T20">
        <v>0</v>
      </c>
      <c r="U20">
        <v>0</v>
      </c>
      <c r="V20">
        <v>9296.0913260327361</v>
      </c>
      <c r="X20">
        <v>2594.1488744618327</v>
      </c>
      <c r="Y20">
        <v>0</v>
      </c>
      <c r="Z20">
        <v>0</v>
      </c>
      <c r="AA20">
        <v>2594.1488744618327</v>
      </c>
    </row>
    <row r="21" spans="1:27" x14ac:dyDescent="0.25">
      <c r="A21" s="5"/>
      <c r="B21" s="6"/>
      <c r="C21" s="7" t="s">
        <v>19</v>
      </c>
      <c r="D21" s="8">
        <v>0</v>
      </c>
      <c r="E21" s="8">
        <v>0</v>
      </c>
      <c r="F21" s="8">
        <v>0</v>
      </c>
      <c r="G21" s="12">
        <f t="shared" si="2"/>
        <v>0</v>
      </c>
      <c r="I21">
        <v>7617.5222680505449</v>
      </c>
      <c r="J21">
        <v>2902.5828388815116</v>
      </c>
      <c r="K21">
        <v>0</v>
      </c>
      <c r="L21">
        <v>10520.105106932057</v>
      </c>
      <c r="S21">
        <v>7617.5222680505449</v>
      </c>
      <c r="T21">
        <v>2902.5828388815116</v>
      </c>
      <c r="U21">
        <v>0</v>
      </c>
      <c r="V21">
        <v>10520.105106932057</v>
      </c>
      <c r="X21">
        <v>0</v>
      </c>
      <c r="Y21">
        <v>0</v>
      </c>
      <c r="Z21">
        <v>0</v>
      </c>
      <c r="AA21">
        <v>0</v>
      </c>
    </row>
    <row r="22" spans="1:27" s="17" customFormat="1" x14ac:dyDescent="0.25">
      <c r="A22" s="13"/>
      <c r="B22" s="6"/>
      <c r="C22" s="6" t="s">
        <v>20</v>
      </c>
      <c r="D22" s="10">
        <f>SUM(D19:D21)</f>
        <v>2594.1488744618327</v>
      </c>
      <c r="E22" s="10">
        <f t="shared" ref="E22:F22" si="3">SUM(E19:E21)</f>
        <v>0</v>
      </c>
      <c r="F22" s="10">
        <f t="shared" si="3"/>
        <v>0</v>
      </c>
      <c r="G22" s="11">
        <f t="shared" si="2"/>
        <v>2594.1488744618327</v>
      </c>
      <c r="I22" s="17">
        <v>16701.103594083281</v>
      </c>
      <c r="J22" s="17">
        <v>2902.5828388815116</v>
      </c>
      <c r="K22" s="17">
        <v>0</v>
      </c>
      <c r="L22" s="17">
        <v>19603.686432964794</v>
      </c>
      <c r="S22" s="17">
        <v>16701.103594083281</v>
      </c>
      <c r="T22" s="17">
        <v>2902.5828388815116</v>
      </c>
      <c r="U22" s="17">
        <v>0</v>
      </c>
      <c r="V22" s="17">
        <v>19603.686432964794</v>
      </c>
      <c r="X22" s="17">
        <v>2594.1488744618327</v>
      </c>
      <c r="Y22" s="17">
        <v>0</v>
      </c>
      <c r="Z22" s="17">
        <v>0</v>
      </c>
      <c r="AA22" s="17">
        <v>2594.1488744618327</v>
      </c>
    </row>
    <row r="23" spans="1:27" x14ac:dyDescent="0.25">
      <c r="A23" s="5"/>
      <c r="B23" s="6" t="s">
        <v>21</v>
      </c>
      <c r="C23" s="7"/>
      <c r="D23" s="8"/>
      <c r="E23" s="8"/>
      <c r="F23" s="8"/>
      <c r="G23" s="12"/>
    </row>
    <row r="24" spans="1:27" x14ac:dyDescent="0.25">
      <c r="A24" s="5"/>
      <c r="B24" s="6" t="s">
        <v>22</v>
      </c>
      <c r="C24" s="7"/>
      <c r="D24" s="8"/>
      <c r="E24" s="8"/>
      <c r="F24" s="8"/>
      <c r="G24" s="12"/>
    </row>
    <row r="25" spans="1:27" x14ac:dyDescent="0.25">
      <c r="A25" s="5"/>
      <c r="B25" s="6" t="s">
        <v>23</v>
      </c>
      <c r="C25" s="7"/>
      <c r="D25" s="8"/>
      <c r="E25" s="8"/>
      <c r="F25" s="8"/>
      <c r="G25" s="12"/>
    </row>
    <row r="26" spans="1:27" x14ac:dyDescent="0.25">
      <c r="A26" s="13"/>
      <c r="B26" s="6"/>
      <c r="C26" s="6" t="s">
        <v>24</v>
      </c>
      <c r="D26" s="10">
        <f>D22</f>
        <v>2594.1488744618327</v>
      </c>
      <c r="E26" s="10">
        <f t="shared" ref="E26:G26" si="4">E22</f>
        <v>0</v>
      </c>
      <c r="F26" s="10">
        <f t="shared" si="4"/>
        <v>0</v>
      </c>
      <c r="G26" s="10">
        <f t="shared" si="4"/>
        <v>2594.1488744618327</v>
      </c>
      <c r="I26">
        <v>16701.103594083281</v>
      </c>
      <c r="J26">
        <v>2902.5828388815116</v>
      </c>
      <c r="K26">
        <v>0</v>
      </c>
      <c r="L26">
        <v>19603.686432964794</v>
      </c>
      <c r="S26">
        <v>16701.103594083281</v>
      </c>
      <c r="T26">
        <v>2902.5828388815116</v>
      </c>
      <c r="U26">
        <v>0</v>
      </c>
      <c r="V26">
        <v>19603.686432964794</v>
      </c>
      <c r="X26">
        <v>2594.1488744618327</v>
      </c>
      <c r="Y26">
        <v>0</v>
      </c>
      <c r="Z26">
        <v>0</v>
      </c>
      <c r="AA26">
        <v>2594.1488744618327</v>
      </c>
    </row>
    <row r="27" spans="1:27" x14ac:dyDescent="0.25">
      <c r="A27" s="5"/>
      <c r="B27" s="6"/>
      <c r="C27" s="7" t="s">
        <v>25</v>
      </c>
      <c r="D27" s="8">
        <f>D19</f>
        <v>0</v>
      </c>
      <c r="E27" s="8">
        <f t="shared" ref="E27:G29" si="5">E19</f>
        <v>0</v>
      </c>
      <c r="F27" s="8">
        <f t="shared" si="5"/>
        <v>0</v>
      </c>
      <c r="G27" s="8">
        <f t="shared" si="5"/>
        <v>0</v>
      </c>
      <c r="I27">
        <v>-212.51</v>
      </c>
      <c r="J27">
        <v>0</v>
      </c>
      <c r="K27">
        <v>0</v>
      </c>
      <c r="L27">
        <v>-212.51</v>
      </c>
      <c r="S27">
        <v>-212.51</v>
      </c>
      <c r="T27">
        <v>0</v>
      </c>
      <c r="U27">
        <v>0</v>
      </c>
      <c r="V27">
        <v>-212.51</v>
      </c>
      <c r="X27">
        <v>0</v>
      </c>
      <c r="Y27">
        <v>0</v>
      </c>
      <c r="Z27">
        <v>0</v>
      </c>
      <c r="AA27">
        <v>0</v>
      </c>
    </row>
    <row r="28" spans="1:27" x14ac:dyDescent="0.25">
      <c r="A28" s="5"/>
      <c r="B28" s="6"/>
      <c r="C28" s="7" t="s">
        <v>26</v>
      </c>
      <c r="D28" s="8">
        <f>D20</f>
        <v>2594.1488744618327</v>
      </c>
      <c r="E28" s="8">
        <f t="shared" si="5"/>
        <v>0</v>
      </c>
      <c r="F28" s="8">
        <f t="shared" si="5"/>
        <v>0</v>
      </c>
      <c r="G28" s="8">
        <f t="shared" si="5"/>
        <v>2594.1488744618327</v>
      </c>
      <c r="I28">
        <v>9296.0913260327361</v>
      </c>
      <c r="J28">
        <v>0</v>
      </c>
      <c r="K28">
        <v>0</v>
      </c>
      <c r="L28">
        <v>9296.0913260327361</v>
      </c>
      <c r="S28">
        <v>9296.0913260327361</v>
      </c>
      <c r="T28">
        <v>0</v>
      </c>
      <c r="U28">
        <v>0</v>
      </c>
      <c r="V28">
        <v>9296.0913260327361</v>
      </c>
      <c r="X28">
        <v>2594.1488744618327</v>
      </c>
      <c r="Y28">
        <v>0</v>
      </c>
      <c r="Z28">
        <v>0</v>
      </c>
      <c r="AA28">
        <v>2594.1488744618327</v>
      </c>
    </row>
    <row r="29" spans="1:27" x14ac:dyDescent="0.25">
      <c r="A29" s="5"/>
      <c r="B29" s="6"/>
      <c r="C29" s="7" t="s">
        <v>27</v>
      </c>
      <c r="D29" s="8">
        <f>D21</f>
        <v>0</v>
      </c>
      <c r="E29" s="8">
        <f t="shared" si="5"/>
        <v>0</v>
      </c>
      <c r="F29" s="8">
        <f t="shared" si="5"/>
        <v>0</v>
      </c>
      <c r="G29" s="8">
        <f t="shared" si="5"/>
        <v>0</v>
      </c>
      <c r="I29">
        <v>7617.5222680505449</v>
      </c>
      <c r="J29">
        <v>2902.5828388815116</v>
      </c>
      <c r="K29">
        <v>0</v>
      </c>
      <c r="L29">
        <v>10520.105106932057</v>
      </c>
      <c r="S29">
        <v>7617.5222680505449</v>
      </c>
      <c r="T29">
        <v>2902.5828388815116</v>
      </c>
      <c r="U29">
        <v>0</v>
      </c>
      <c r="V29">
        <v>10520.105106932057</v>
      </c>
      <c r="X29">
        <v>0</v>
      </c>
      <c r="Y29">
        <v>0</v>
      </c>
      <c r="Z29">
        <v>0</v>
      </c>
      <c r="AA29">
        <v>0</v>
      </c>
    </row>
    <row r="30" spans="1:27" x14ac:dyDescent="0.25">
      <c r="A30" s="5"/>
      <c r="B30" s="6" t="s">
        <v>28</v>
      </c>
      <c r="C30" s="7"/>
      <c r="D30" s="8"/>
      <c r="E30" s="8"/>
      <c r="F30" s="8"/>
      <c r="G30" s="8"/>
    </row>
    <row r="31" spans="1:27" x14ac:dyDescent="0.25">
      <c r="A31" s="5"/>
      <c r="B31" s="7" t="s">
        <v>29</v>
      </c>
      <c r="C31" s="7" t="s">
        <v>30</v>
      </c>
      <c r="D31" s="9">
        <v>0</v>
      </c>
      <c r="E31" s="8"/>
      <c r="F31" s="8"/>
      <c r="G31" s="8">
        <f>SUM(D31:F31)</f>
        <v>0</v>
      </c>
      <c r="I31">
        <v>19.940000000000001</v>
      </c>
      <c r="L31">
        <v>19.940000000000001</v>
      </c>
      <c r="S31">
        <v>19.940000000000001</v>
      </c>
      <c r="V31">
        <v>19.940000000000001</v>
      </c>
      <c r="X31">
        <v>0</v>
      </c>
      <c r="AA31">
        <v>0</v>
      </c>
    </row>
    <row r="32" spans="1:27" x14ac:dyDescent="0.25">
      <c r="A32" s="5"/>
      <c r="B32" s="7" t="s">
        <v>29</v>
      </c>
      <c r="C32" s="7" t="s">
        <v>31</v>
      </c>
      <c r="D32" s="9">
        <v>43.29</v>
      </c>
      <c r="E32" s="8"/>
      <c r="F32" s="8"/>
      <c r="G32" s="8">
        <f t="shared" ref="G32:G34" si="6">SUM(D32:F32)</f>
        <v>43.29</v>
      </c>
      <c r="I32">
        <v>156.68</v>
      </c>
      <c r="L32">
        <v>156.68</v>
      </c>
      <c r="S32">
        <v>156.68</v>
      </c>
      <c r="V32">
        <v>156.68</v>
      </c>
      <c r="X32">
        <v>43.29</v>
      </c>
      <c r="AA32">
        <v>43.29</v>
      </c>
    </row>
    <row r="33" spans="1:27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0</v>
      </c>
      <c r="L33">
        <v>0</v>
      </c>
      <c r="S33">
        <v>0</v>
      </c>
      <c r="V33">
        <v>0</v>
      </c>
      <c r="X33">
        <v>0</v>
      </c>
      <c r="AA33">
        <v>0</v>
      </c>
    </row>
    <row r="34" spans="1:27" s="17" customFormat="1" x14ac:dyDescent="0.25">
      <c r="A34" s="13"/>
      <c r="B34" s="6"/>
      <c r="C34" s="6" t="s">
        <v>33</v>
      </c>
      <c r="D34" s="10">
        <f>SUM(D31:D33)</f>
        <v>43.29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43.29</v>
      </c>
      <c r="I34" s="17">
        <v>176.62</v>
      </c>
      <c r="J34" s="17">
        <v>0</v>
      </c>
      <c r="K34" s="17">
        <v>0</v>
      </c>
      <c r="L34" s="17">
        <v>176.62</v>
      </c>
      <c r="S34" s="17">
        <v>176.62</v>
      </c>
      <c r="T34" s="17">
        <v>0</v>
      </c>
      <c r="U34" s="17">
        <v>0</v>
      </c>
      <c r="V34" s="17">
        <v>176.62</v>
      </c>
      <c r="X34" s="17">
        <v>43.29</v>
      </c>
      <c r="Y34" s="17">
        <v>0</v>
      </c>
      <c r="Z34" s="17">
        <v>0</v>
      </c>
      <c r="AA34" s="17">
        <v>43.29</v>
      </c>
    </row>
    <row r="35" spans="1:27" x14ac:dyDescent="0.25">
      <c r="A35" s="13"/>
      <c r="B35" s="6"/>
      <c r="C35" s="6" t="s">
        <v>34</v>
      </c>
      <c r="D35" s="10">
        <f>D34+D26</f>
        <v>2637.4388744618327</v>
      </c>
      <c r="E35" s="10">
        <f t="shared" ref="E35:G35" si="8">E34+E26</f>
        <v>0</v>
      </c>
      <c r="F35" s="10">
        <f t="shared" si="8"/>
        <v>0</v>
      </c>
      <c r="G35" s="10">
        <f t="shared" si="8"/>
        <v>2637.4388744618327</v>
      </c>
      <c r="I35">
        <v>16877.72359408328</v>
      </c>
      <c r="J35">
        <v>2902.5828388815116</v>
      </c>
      <c r="K35">
        <v>0</v>
      </c>
      <c r="L35">
        <v>19780.30643296479</v>
      </c>
      <c r="S35">
        <v>16877.72359408328</v>
      </c>
      <c r="T35">
        <v>2902.5828388815116</v>
      </c>
      <c r="U35">
        <v>0</v>
      </c>
      <c r="V35">
        <v>19780.30643296479</v>
      </c>
      <c r="X35">
        <v>2637.4388744618327</v>
      </c>
      <c r="Y35">
        <v>0</v>
      </c>
      <c r="Z35">
        <v>0</v>
      </c>
      <c r="AA35">
        <v>2637.4388744618327</v>
      </c>
    </row>
    <row r="36" spans="1:27" x14ac:dyDescent="0.25">
      <c r="A36" s="5"/>
      <c r="B36" s="6" t="s">
        <v>35</v>
      </c>
      <c r="C36" s="7"/>
      <c r="D36" s="8"/>
      <c r="E36" s="8"/>
      <c r="F36" s="8"/>
      <c r="G36" s="8"/>
    </row>
    <row r="37" spans="1:27" x14ac:dyDescent="0.25">
      <c r="A37" s="5"/>
      <c r="B37" s="14" t="s">
        <v>36</v>
      </c>
      <c r="C37" s="7" t="s">
        <v>37</v>
      </c>
      <c r="D37" s="9">
        <v>0</v>
      </c>
      <c r="E37" s="8"/>
      <c r="F37" s="8"/>
      <c r="G37" s="8">
        <f>SUM(D37:F37)</f>
        <v>0</v>
      </c>
      <c r="I37">
        <v>33.229999999999997</v>
      </c>
      <c r="L37">
        <v>33.229999999999997</v>
      </c>
      <c r="S37">
        <v>33.229999999999997</v>
      </c>
      <c r="V37">
        <v>33.229999999999997</v>
      </c>
      <c r="X37">
        <v>0</v>
      </c>
      <c r="AA37">
        <v>0</v>
      </c>
    </row>
    <row r="38" spans="1:27" x14ac:dyDescent="0.25">
      <c r="A38" s="5"/>
      <c r="B38" s="14" t="s">
        <v>36</v>
      </c>
      <c r="C38" s="7" t="s">
        <v>38</v>
      </c>
      <c r="D38" s="9">
        <v>43.29</v>
      </c>
      <c r="E38" s="8"/>
      <c r="F38" s="8"/>
      <c r="G38" s="8">
        <f t="shared" ref="G38:G40" si="9">SUM(D38:F38)</f>
        <v>43.29</v>
      </c>
      <c r="I38">
        <v>156.68</v>
      </c>
      <c r="L38">
        <v>156.68</v>
      </c>
      <c r="S38">
        <v>156.68</v>
      </c>
      <c r="V38">
        <v>156.68</v>
      </c>
      <c r="X38">
        <v>43.29</v>
      </c>
      <c r="AA38">
        <v>43.29</v>
      </c>
    </row>
    <row r="39" spans="1:27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9"/>
        <v>0</v>
      </c>
      <c r="I39">
        <v>0</v>
      </c>
      <c r="L39">
        <v>0</v>
      </c>
      <c r="S39">
        <v>0</v>
      </c>
      <c r="V39">
        <v>0</v>
      </c>
      <c r="X39">
        <v>0</v>
      </c>
      <c r="AA39">
        <v>0</v>
      </c>
    </row>
    <row r="40" spans="1:27" x14ac:dyDescent="0.25">
      <c r="A40" s="13"/>
      <c r="B40" s="6"/>
      <c r="C40" s="6" t="s">
        <v>40</v>
      </c>
      <c r="D40" s="10">
        <f>SUM(D37:D39)</f>
        <v>43.29</v>
      </c>
      <c r="E40" s="10">
        <f t="shared" ref="E40:F40" si="10">SUM(E37:E39)</f>
        <v>0</v>
      </c>
      <c r="F40" s="10">
        <f t="shared" si="10"/>
        <v>0</v>
      </c>
      <c r="G40" s="10">
        <f t="shared" si="9"/>
        <v>43.29</v>
      </c>
      <c r="I40">
        <v>189.91</v>
      </c>
      <c r="J40">
        <v>0</v>
      </c>
      <c r="K40">
        <v>0</v>
      </c>
      <c r="L40">
        <v>189.91</v>
      </c>
      <c r="S40">
        <v>189.91</v>
      </c>
      <c r="T40">
        <v>0</v>
      </c>
      <c r="U40">
        <v>0</v>
      </c>
      <c r="V40">
        <v>189.91</v>
      </c>
      <c r="X40">
        <v>43.29</v>
      </c>
      <c r="Y40">
        <v>0</v>
      </c>
      <c r="Z40">
        <v>0</v>
      </c>
      <c r="AA40">
        <v>43.29</v>
      </c>
    </row>
    <row r="41" spans="1:27" x14ac:dyDescent="0.25">
      <c r="A41" s="13"/>
      <c r="B41" s="6"/>
      <c r="C41" s="6" t="s">
        <v>41</v>
      </c>
      <c r="D41" s="10">
        <f>D40+D35</f>
        <v>2680.7288744618327</v>
      </c>
      <c r="E41" s="10">
        <f t="shared" ref="E41:G41" si="11">E40+E35</f>
        <v>0</v>
      </c>
      <c r="F41" s="10">
        <f t="shared" si="11"/>
        <v>0</v>
      </c>
      <c r="G41" s="10">
        <f t="shared" si="11"/>
        <v>2680.7288744618327</v>
      </c>
      <c r="I41">
        <v>17067.63359408328</v>
      </c>
      <c r="J41">
        <v>2902.5828388815116</v>
      </c>
      <c r="K41">
        <v>0</v>
      </c>
      <c r="L41">
        <v>19970.216432964793</v>
      </c>
      <c r="S41">
        <v>17067.63359408328</v>
      </c>
      <c r="T41">
        <v>2902.5828388815116</v>
      </c>
      <c r="U41">
        <v>0</v>
      </c>
      <c r="V41">
        <v>19970.216432964793</v>
      </c>
      <c r="X41">
        <v>2680.7288744618327</v>
      </c>
      <c r="Y41">
        <v>0</v>
      </c>
      <c r="Z41">
        <v>0</v>
      </c>
      <c r="AA41">
        <v>2680.7288744618327</v>
      </c>
    </row>
    <row r="42" spans="1:27" x14ac:dyDescent="0.25">
      <c r="A42" s="13"/>
      <c r="B42" s="6" t="s">
        <v>42</v>
      </c>
      <c r="C42" s="6"/>
      <c r="D42" s="10"/>
      <c r="E42" s="10"/>
      <c r="F42" s="10"/>
      <c r="G42" s="10"/>
    </row>
    <row r="43" spans="1:27" x14ac:dyDescent="0.25">
      <c r="A43" s="5"/>
      <c r="B43" s="7"/>
      <c r="C43" s="7" t="s">
        <v>43</v>
      </c>
      <c r="D43" s="8">
        <v>0</v>
      </c>
      <c r="E43" s="8"/>
      <c r="F43" s="8"/>
      <c r="G43" s="8">
        <f>SUM(D43:F43)</f>
        <v>0</v>
      </c>
      <c r="I43">
        <v>159.34</v>
      </c>
      <c r="L43">
        <v>159.34</v>
      </c>
      <c r="S43">
        <v>159.34</v>
      </c>
      <c r="V43">
        <v>159.34</v>
      </c>
      <c r="X43">
        <v>0</v>
      </c>
      <c r="AA43">
        <v>0</v>
      </c>
    </row>
    <row r="44" spans="1:27" x14ac:dyDescent="0.25">
      <c r="A44" s="5"/>
      <c r="B44" s="7"/>
      <c r="C44" s="7" t="s">
        <v>44</v>
      </c>
      <c r="D44" s="8">
        <v>111.86</v>
      </c>
      <c r="E44" s="8"/>
      <c r="F44" s="8"/>
      <c r="G44" s="8">
        <f t="shared" ref="G44:G52" si="12">SUM(D44:F44)</f>
        <v>111.86</v>
      </c>
      <c r="I44">
        <v>400.95</v>
      </c>
      <c r="L44">
        <v>400.95</v>
      </c>
      <c r="S44">
        <v>400.95</v>
      </c>
      <c r="V44">
        <v>400.95</v>
      </c>
      <c r="X44">
        <v>111.86</v>
      </c>
      <c r="AA44">
        <v>111.86</v>
      </c>
    </row>
    <row r="45" spans="1:27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2"/>
        <v>0</v>
      </c>
      <c r="I45">
        <v>0</v>
      </c>
      <c r="L45">
        <v>0</v>
      </c>
      <c r="S45">
        <v>0</v>
      </c>
      <c r="V45">
        <v>0</v>
      </c>
      <c r="X45">
        <v>0</v>
      </c>
      <c r="AA45">
        <v>0</v>
      </c>
    </row>
    <row r="46" spans="1:27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2"/>
        <v>0</v>
      </c>
      <c r="K46">
        <v>0</v>
      </c>
      <c r="L46">
        <v>0</v>
      </c>
      <c r="U46">
        <v>0</v>
      </c>
      <c r="V46">
        <v>0</v>
      </c>
      <c r="Z46">
        <v>0</v>
      </c>
      <c r="AA46">
        <v>0</v>
      </c>
    </row>
    <row r="47" spans="1:27" x14ac:dyDescent="0.25">
      <c r="A47" s="5"/>
      <c r="B47" s="7" t="s">
        <v>29</v>
      </c>
      <c r="C47" s="7" t="s">
        <v>47</v>
      </c>
      <c r="D47" s="8"/>
      <c r="E47" s="8"/>
      <c r="F47" s="8">
        <v>35.169881432378872</v>
      </c>
      <c r="G47" s="8">
        <f t="shared" si="12"/>
        <v>35.169881432378872</v>
      </c>
      <c r="K47">
        <v>126.00258991885578</v>
      </c>
      <c r="L47">
        <v>126.00258991885578</v>
      </c>
      <c r="U47">
        <v>126.00258991885578</v>
      </c>
      <c r="V47">
        <v>126.00258991885578</v>
      </c>
      <c r="Z47">
        <v>35.169881432378872</v>
      </c>
      <c r="AA47">
        <v>35.169881432378872</v>
      </c>
    </row>
    <row r="48" spans="1:27" x14ac:dyDescent="0.25">
      <c r="A48" s="5"/>
      <c r="B48" s="14" t="s">
        <v>29</v>
      </c>
      <c r="C48" s="7" t="s">
        <v>48</v>
      </c>
      <c r="D48" s="8"/>
      <c r="E48" s="8"/>
      <c r="F48" s="8">
        <v>0</v>
      </c>
      <c r="G48" s="8">
        <f t="shared" si="12"/>
        <v>0</v>
      </c>
      <c r="K48">
        <v>969.25825568141215</v>
      </c>
      <c r="L48">
        <v>969.25825568141215</v>
      </c>
      <c r="U48">
        <v>969.25825568141215</v>
      </c>
      <c r="V48">
        <v>969.25825568141215</v>
      </c>
      <c r="Z48">
        <v>0</v>
      </c>
      <c r="AA48">
        <v>0</v>
      </c>
    </row>
    <row r="49" spans="1:27" x14ac:dyDescent="0.25">
      <c r="A49" s="5"/>
      <c r="B49" s="7" t="s">
        <v>29</v>
      </c>
      <c r="C49" s="7" t="s">
        <v>49</v>
      </c>
      <c r="D49" s="8"/>
      <c r="E49" s="8"/>
      <c r="F49" s="8">
        <v>0</v>
      </c>
      <c r="G49" s="8">
        <f t="shared" si="12"/>
        <v>0</v>
      </c>
      <c r="K49">
        <v>-416.35</v>
      </c>
      <c r="L49">
        <v>-416.35</v>
      </c>
      <c r="U49">
        <v>-416.35</v>
      </c>
      <c r="V49">
        <v>-416.35</v>
      </c>
      <c r="Z49">
        <v>0</v>
      </c>
      <c r="AA49">
        <v>0</v>
      </c>
    </row>
    <row r="50" spans="1:27" x14ac:dyDescent="0.25">
      <c r="A50" s="5"/>
      <c r="B50" s="7" t="s">
        <v>29</v>
      </c>
      <c r="C50" s="7" t="s">
        <v>50</v>
      </c>
      <c r="D50" s="8"/>
      <c r="E50" s="8"/>
      <c r="F50" s="8">
        <v>269.81421000478372</v>
      </c>
      <c r="G50" s="8">
        <f t="shared" si="12"/>
        <v>269.81421000478372</v>
      </c>
      <c r="K50">
        <v>961.8243419117232</v>
      </c>
      <c r="L50">
        <v>961.8243419117232</v>
      </c>
      <c r="U50">
        <v>961.8243419117232</v>
      </c>
      <c r="V50">
        <v>961.8243419117232</v>
      </c>
      <c r="Z50">
        <v>269.81421000478372</v>
      </c>
      <c r="AA50">
        <v>269.81421000478372</v>
      </c>
    </row>
    <row r="51" spans="1:27" x14ac:dyDescent="0.25">
      <c r="A51" s="5"/>
      <c r="B51" s="7" t="s">
        <v>29</v>
      </c>
      <c r="C51" s="7" t="s">
        <v>51</v>
      </c>
      <c r="D51" s="8"/>
      <c r="E51" s="8"/>
      <c r="F51" s="8">
        <v>0</v>
      </c>
      <c r="G51" s="8">
        <f t="shared" si="12"/>
        <v>0</v>
      </c>
      <c r="K51">
        <v>1144.3383332142066</v>
      </c>
      <c r="L51">
        <v>1144.3383332142066</v>
      </c>
      <c r="U51">
        <v>1144.3383332142066</v>
      </c>
      <c r="V51">
        <v>1144.3383332142066</v>
      </c>
      <c r="Z51">
        <v>0</v>
      </c>
      <c r="AA51">
        <v>0</v>
      </c>
    </row>
    <row r="52" spans="1:27" x14ac:dyDescent="0.25">
      <c r="A52" s="13"/>
      <c r="B52" s="6"/>
      <c r="C52" s="6" t="s">
        <v>52</v>
      </c>
      <c r="D52" s="10">
        <f>SUM(D43:D51)</f>
        <v>111.86</v>
      </c>
      <c r="E52" s="10">
        <f t="shared" ref="E52:F52" si="13">SUM(E43:E51)</f>
        <v>0</v>
      </c>
      <c r="F52" s="10">
        <f t="shared" si="13"/>
        <v>304.98409143716259</v>
      </c>
      <c r="G52" s="10">
        <f t="shared" si="12"/>
        <v>416.8440914371626</v>
      </c>
      <c r="I52">
        <v>560.29</v>
      </c>
      <c r="J52">
        <v>0</v>
      </c>
      <c r="K52">
        <v>2785.0735207261978</v>
      </c>
      <c r="L52">
        <v>3345.3635207261977</v>
      </c>
      <c r="S52">
        <v>560.29</v>
      </c>
      <c r="T52">
        <v>0</v>
      </c>
      <c r="U52">
        <v>2785.0735207261978</v>
      </c>
      <c r="V52">
        <v>3345.3635207261977</v>
      </c>
      <c r="X52">
        <v>111.86</v>
      </c>
      <c r="Y52">
        <v>0</v>
      </c>
      <c r="Z52">
        <v>304.98409143716259</v>
      </c>
      <c r="AA52">
        <v>416.8440914371626</v>
      </c>
    </row>
    <row r="53" spans="1:27" x14ac:dyDescent="0.25">
      <c r="A53" s="13"/>
      <c r="B53" s="6"/>
      <c r="C53" s="6" t="s">
        <v>53</v>
      </c>
      <c r="D53" s="10">
        <f>D41+D52</f>
        <v>2792.5888744618328</v>
      </c>
      <c r="E53" s="10">
        <f t="shared" ref="E53:G53" si="14">E41+E52</f>
        <v>0</v>
      </c>
      <c r="F53" s="10">
        <f t="shared" si="14"/>
        <v>304.98409143716259</v>
      </c>
      <c r="G53" s="10">
        <f t="shared" si="14"/>
        <v>3097.5729658989953</v>
      </c>
      <c r="I53">
        <v>17627.92359408328</v>
      </c>
      <c r="J53">
        <v>2902.5828388815116</v>
      </c>
      <c r="K53">
        <v>2785.0735207261978</v>
      </c>
      <c r="L53">
        <v>23315.579953690991</v>
      </c>
      <c r="S53">
        <v>17627.92359408328</v>
      </c>
      <c r="T53">
        <v>2902.5828388815116</v>
      </c>
      <c r="U53">
        <v>2785.0735207261978</v>
      </c>
      <c r="V53">
        <v>23315.579953690991</v>
      </c>
      <c r="X53">
        <v>2792.5888744618328</v>
      </c>
      <c r="Y53">
        <v>0</v>
      </c>
      <c r="Z53">
        <v>304.98409143716259</v>
      </c>
      <c r="AA53">
        <v>3097.5729658989953</v>
      </c>
    </row>
    <row r="54" spans="1:27" x14ac:dyDescent="0.25">
      <c r="A54" s="13"/>
      <c r="B54" s="6" t="s">
        <v>54</v>
      </c>
      <c r="C54" s="6"/>
      <c r="D54" s="10"/>
      <c r="E54" s="10"/>
      <c r="F54" s="10"/>
      <c r="G54" s="10"/>
    </row>
    <row r="55" spans="1:27" x14ac:dyDescent="0.25">
      <c r="A55" s="5"/>
      <c r="B55" s="14"/>
      <c r="C55" s="7" t="s">
        <v>25</v>
      </c>
      <c r="D55" s="8"/>
      <c r="E55" s="8"/>
      <c r="F55" s="9">
        <v>0</v>
      </c>
      <c r="G55" s="8">
        <f>SUM(D55:F55)</f>
        <v>0</v>
      </c>
      <c r="K55">
        <v>416.35</v>
      </c>
      <c r="L55">
        <v>416.35</v>
      </c>
      <c r="U55">
        <v>416.35</v>
      </c>
      <c r="V55">
        <v>416.35</v>
      </c>
      <c r="Z55">
        <v>0</v>
      </c>
      <c r="AA55">
        <v>0</v>
      </c>
    </row>
    <row r="56" spans="1:27" x14ac:dyDescent="0.25">
      <c r="A56" s="5"/>
      <c r="B56" s="14"/>
      <c r="C56" s="7" t="s">
        <v>26</v>
      </c>
      <c r="D56" s="8"/>
      <c r="E56" s="8"/>
      <c r="F56" s="9">
        <v>-76.88</v>
      </c>
      <c r="G56" s="8">
        <f t="shared" ref="G56:G58" si="15">SUM(D56:F56)</f>
        <v>-76.88</v>
      </c>
      <c r="K56">
        <v>278.25</v>
      </c>
      <c r="L56">
        <v>278.25</v>
      </c>
      <c r="U56">
        <v>278.25</v>
      </c>
      <c r="V56">
        <v>278.25</v>
      </c>
      <c r="Z56">
        <v>76.88</v>
      </c>
      <c r="AA56">
        <v>76.88</v>
      </c>
    </row>
    <row r="57" spans="1:27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5"/>
        <v>0</v>
      </c>
      <c r="K57">
        <v>0</v>
      </c>
      <c r="L57">
        <v>0</v>
      </c>
      <c r="U57">
        <v>0</v>
      </c>
      <c r="V57">
        <v>0</v>
      </c>
      <c r="Z57">
        <v>0</v>
      </c>
      <c r="AA57">
        <v>0</v>
      </c>
    </row>
    <row r="58" spans="1:27" x14ac:dyDescent="0.25">
      <c r="A58" s="13"/>
      <c r="B58" s="6"/>
      <c r="C58" s="6" t="s">
        <v>55</v>
      </c>
      <c r="D58" s="10"/>
      <c r="E58" s="10"/>
      <c r="F58" s="10">
        <f>SUM(F55:F57)</f>
        <v>-76.88</v>
      </c>
      <c r="G58" s="10">
        <f t="shared" si="15"/>
        <v>-76.88</v>
      </c>
      <c r="K58">
        <v>694.6</v>
      </c>
      <c r="L58">
        <v>694.6</v>
      </c>
      <c r="U58">
        <v>694.6</v>
      </c>
      <c r="V58">
        <v>694.6</v>
      </c>
      <c r="Z58">
        <v>76.88</v>
      </c>
      <c r="AA58">
        <v>76.88</v>
      </c>
    </row>
    <row r="59" spans="1:27" x14ac:dyDescent="0.25">
      <c r="A59" s="13"/>
      <c r="B59" s="6"/>
      <c r="C59" s="6" t="s">
        <v>56</v>
      </c>
      <c r="D59" s="10">
        <f>D53+D58</f>
        <v>2792.5888744618328</v>
      </c>
      <c r="E59" s="10">
        <f t="shared" ref="E59:G59" si="16">E53+E58</f>
        <v>0</v>
      </c>
      <c r="F59" s="10">
        <f t="shared" si="16"/>
        <v>228.10409143716259</v>
      </c>
      <c r="G59" s="10">
        <f t="shared" si="16"/>
        <v>3020.6929658989952</v>
      </c>
      <c r="I59">
        <v>17627.92359408328</v>
      </c>
      <c r="J59">
        <v>2902.5828388815116</v>
      </c>
      <c r="K59">
        <v>3479.6735207261977</v>
      </c>
      <c r="L59">
        <v>24010.179953690993</v>
      </c>
      <c r="S59">
        <v>17627.92359408328</v>
      </c>
      <c r="T59">
        <v>2902.5828388815116</v>
      </c>
      <c r="U59">
        <v>3479.6735207261977</v>
      </c>
      <c r="V59">
        <v>24010.179953690993</v>
      </c>
      <c r="X59">
        <v>2792.5888744618328</v>
      </c>
      <c r="Y59">
        <v>0</v>
      </c>
      <c r="Z59">
        <v>381.86409143716259</v>
      </c>
      <c r="AA59">
        <v>3174.4529658989954</v>
      </c>
    </row>
    <row r="60" spans="1:27" x14ac:dyDescent="0.25">
      <c r="A60" s="13"/>
      <c r="B60" s="6" t="s">
        <v>57</v>
      </c>
      <c r="C60" s="6"/>
      <c r="D60" s="10"/>
      <c r="E60" s="10"/>
      <c r="F60" s="10"/>
      <c r="G60" s="10"/>
    </row>
    <row r="61" spans="1:27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V61">
        <v>0</v>
      </c>
      <c r="AA61">
        <v>0</v>
      </c>
    </row>
    <row r="62" spans="1:27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U62">
        <v>0</v>
      </c>
      <c r="V62">
        <v>0</v>
      </c>
      <c r="Z62">
        <v>0</v>
      </c>
      <c r="AA62">
        <v>0</v>
      </c>
    </row>
    <row r="63" spans="1:27" x14ac:dyDescent="0.25">
      <c r="A63" s="13"/>
      <c r="B63" s="6" t="s">
        <v>59</v>
      </c>
      <c r="C63" s="6"/>
      <c r="D63" s="10"/>
      <c r="E63" s="10"/>
      <c r="F63" s="10"/>
      <c r="G63" s="10"/>
    </row>
    <row r="64" spans="1:27" x14ac:dyDescent="0.25">
      <c r="A64" s="5"/>
      <c r="B64" s="7"/>
      <c r="C64" s="7" t="s">
        <v>60</v>
      </c>
      <c r="D64" s="8"/>
      <c r="E64" s="8"/>
      <c r="F64" s="8">
        <v>0</v>
      </c>
      <c r="G64" s="8">
        <f>SUM(D64:F64)</f>
        <v>0</v>
      </c>
      <c r="K64">
        <v>0</v>
      </c>
      <c r="L64">
        <v>0</v>
      </c>
      <c r="U64">
        <v>0</v>
      </c>
      <c r="V64">
        <v>0</v>
      </c>
      <c r="Z64">
        <v>0</v>
      </c>
      <c r="AA64">
        <v>0</v>
      </c>
    </row>
    <row r="65" spans="1:29" x14ac:dyDescent="0.25">
      <c r="A65" s="5"/>
      <c r="B65" s="14"/>
      <c r="C65" s="14" t="s">
        <v>61</v>
      </c>
      <c r="D65" s="8"/>
      <c r="E65" s="8"/>
      <c r="F65" s="8">
        <v>113.74905180072439</v>
      </c>
      <c r="G65" s="8">
        <f t="shared" ref="G65:G67" si="17">SUM(D65:F65)</f>
        <v>113.74905180072439</v>
      </c>
      <c r="K65">
        <v>407.80235750856781</v>
      </c>
      <c r="L65">
        <v>407.80235750856781</v>
      </c>
      <c r="U65">
        <v>407.80235750856781</v>
      </c>
      <c r="V65">
        <v>407.80235750856781</v>
      </c>
      <c r="Z65">
        <v>113.74905180072439</v>
      </c>
      <c r="AA65">
        <v>113.74905180072439</v>
      </c>
    </row>
    <row r="66" spans="1:29" x14ac:dyDescent="0.25">
      <c r="A66" s="5"/>
      <c r="B66" s="7"/>
      <c r="C66" s="7" t="s">
        <v>62</v>
      </c>
      <c r="D66" s="8"/>
      <c r="E66" s="8"/>
      <c r="F66" s="8">
        <v>0</v>
      </c>
      <c r="G66" s="8">
        <f t="shared" si="17"/>
        <v>0</v>
      </c>
      <c r="K66">
        <v>1430.6023723680796</v>
      </c>
      <c r="L66">
        <v>1430.6023723680796</v>
      </c>
      <c r="U66">
        <v>1430.6023723680796</v>
      </c>
      <c r="V66">
        <v>1430.6023723680796</v>
      </c>
      <c r="Z66">
        <v>0</v>
      </c>
      <c r="AA66">
        <v>0</v>
      </c>
    </row>
    <row r="67" spans="1:29" s="17" customFormat="1" x14ac:dyDescent="0.25">
      <c r="A67" s="13"/>
      <c r="B67" s="6"/>
      <c r="C67" s="6" t="s">
        <v>63</v>
      </c>
      <c r="D67" s="10"/>
      <c r="E67" s="10"/>
      <c r="F67" s="10">
        <f>SUM(F64:F66)</f>
        <v>113.74905180072439</v>
      </c>
      <c r="G67" s="10">
        <f t="shared" si="17"/>
        <v>113.74905180072439</v>
      </c>
      <c r="K67" s="17">
        <v>1838.4047298766475</v>
      </c>
      <c r="L67" s="17">
        <v>1838.4047298766475</v>
      </c>
      <c r="U67" s="17">
        <v>1838.4047298766475</v>
      </c>
      <c r="V67" s="17">
        <v>1838.4047298766475</v>
      </c>
      <c r="Z67" s="17">
        <v>113.74905180072439</v>
      </c>
      <c r="AA67" s="17">
        <v>113.74905180072439</v>
      </c>
    </row>
    <row r="68" spans="1:29" x14ac:dyDescent="0.25">
      <c r="A68" s="13"/>
      <c r="B68" s="6"/>
      <c r="C68" s="6" t="s">
        <v>64</v>
      </c>
      <c r="D68" s="10">
        <f>D59+D67</f>
        <v>2792.5888744618328</v>
      </c>
      <c r="E68" s="10">
        <f t="shared" ref="E68:G68" si="18">E59+E67</f>
        <v>0</v>
      </c>
      <c r="F68" s="10">
        <f t="shared" si="18"/>
        <v>341.85314323788697</v>
      </c>
      <c r="G68" s="10">
        <f t="shared" si="18"/>
        <v>3134.4420176997196</v>
      </c>
      <c r="I68">
        <v>17627.92359408328</v>
      </c>
      <c r="J68">
        <v>2902.5828388815116</v>
      </c>
      <c r="K68">
        <v>5318.0782506028454</v>
      </c>
      <c r="L68">
        <v>25848.584683567638</v>
      </c>
      <c r="S68">
        <v>17627.92359408328</v>
      </c>
      <c r="T68">
        <v>2902.5828388815116</v>
      </c>
      <c r="U68">
        <v>5318.0782506028454</v>
      </c>
      <c r="V68">
        <v>25848.584683567638</v>
      </c>
      <c r="X68">
        <v>2792.5888744618328</v>
      </c>
      <c r="Y68">
        <v>0</v>
      </c>
      <c r="Z68">
        <v>495.61314323788696</v>
      </c>
      <c r="AA68">
        <v>3288.2020176997198</v>
      </c>
    </row>
    <row r="69" spans="1:29" x14ac:dyDescent="0.25">
      <c r="A69" s="5"/>
      <c r="B69" s="6"/>
      <c r="C69" s="7" t="s">
        <v>25</v>
      </c>
      <c r="D69" s="8">
        <f>D27+D31+D37+D43+D46+D49+D55+D64</f>
        <v>0</v>
      </c>
      <c r="E69" s="8">
        <f>E27+E31+E37+E43+E46+E49+E55+E64</f>
        <v>0</v>
      </c>
      <c r="F69" s="8">
        <f t="shared" ref="F69" si="19">F27+F31+F37+F43+F46+F49+F55+F64</f>
        <v>0</v>
      </c>
      <c r="G69" s="8">
        <f>SUM(D69:F69)</f>
        <v>0</v>
      </c>
      <c r="I69">
        <v>0</v>
      </c>
      <c r="J69">
        <v>0</v>
      </c>
      <c r="K69">
        <v>0</v>
      </c>
      <c r="L69">
        <v>0</v>
      </c>
      <c r="S69">
        <v>0</v>
      </c>
      <c r="T69">
        <v>0</v>
      </c>
      <c r="U69">
        <v>0</v>
      </c>
      <c r="V69">
        <v>0</v>
      </c>
      <c r="X69">
        <v>0</v>
      </c>
      <c r="Y69">
        <v>0</v>
      </c>
      <c r="Z69">
        <v>0</v>
      </c>
      <c r="AA69">
        <v>0</v>
      </c>
    </row>
    <row r="70" spans="1:29" x14ac:dyDescent="0.25">
      <c r="A70" s="5"/>
      <c r="B70" s="6"/>
      <c r="C70" s="7" t="s">
        <v>26</v>
      </c>
      <c r="D70" s="8">
        <f t="shared" ref="D70:F71" si="20">D28+D32+D38+D44+D47+D50+D56+D65</f>
        <v>2792.5888744618328</v>
      </c>
      <c r="E70" s="8">
        <f>E28+E32+E38+E44+E47+E50+E56+E65</f>
        <v>0</v>
      </c>
      <c r="F70" s="8">
        <f>F28+F32+F38+F44+F47+F50+F56+F65</f>
        <v>341.85314323788697</v>
      </c>
      <c r="G70" s="8">
        <f t="shared" ref="G70:G71" si="21">SUM(D70:F70)</f>
        <v>3134.4420176997196</v>
      </c>
      <c r="I70">
        <v>10010.401326032737</v>
      </c>
      <c r="J70">
        <v>0</v>
      </c>
      <c r="K70">
        <v>1773.8792893391469</v>
      </c>
      <c r="L70">
        <v>11784.280615371885</v>
      </c>
      <c r="S70">
        <v>10010.401326032737</v>
      </c>
      <c r="T70">
        <v>0</v>
      </c>
      <c r="U70">
        <v>1773.8792893391469</v>
      </c>
      <c r="V70">
        <v>11784.280615371885</v>
      </c>
      <c r="X70">
        <v>2792.5888744618328</v>
      </c>
      <c r="Y70">
        <v>0</v>
      </c>
      <c r="Z70">
        <v>495.61314323788696</v>
      </c>
      <c r="AA70">
        <v>3288.2020176997198</v>
      </c>
    </row>
    <row r="71" spans="1:29" x14ac:dyDescent="0.25">
      <c r="A71" s="5"/>
      <c r="B71" s="6"/>
      <c r="C71" s="7" t="s">
        <v>27</v>
      </c>
      <c r="D71" s="8">
        <f t="shared" si="20"/>
        <v>0</v>
      </c>
      <c r="E71" s="8">
        <f t="shared" si="20"/>
        <v>0</v>
      </c>
      <c r="F71" s="8">
        <f t="shared" si="20"/>
        <v>0</v>
      </c>
      <c r="G71" s="8">
        <f t="shared" si="21"/>
        <v>0</v>
      </c>
      <c r="I71">
        <v>7617.5222680505449</v>
      </c>
      <c r="J71">
        <v>2902.5828388815116</v>
      </c>
      <c r="K71">
        <v>3544.1989612636985</v>
      </c>
      <c r="L71">
        <v>14064.304068195755</v>
      </c>
      <c r="S71">
        <v>7617.5222680505449</v>
      </c>
      <c r="T71">
        <v>2902.5828388815116</v>
      </c>
      <c r="U71">
        <v>3544.1989612636985</v>
      </c>
      <c r="V71">
        <v>14064.304068195755</v>
      </c>
      <c r="X71">
        <v>0</v>
      </c>
      <c r="Y71">
        <v>0</v>
      </c>
      <c r="Z71">
        <v>0</v>
      </c>
      <c r="AA71">
        <v>0</v>
      </c>
    </row>
    <row r="72" spans="1:29" x14ac:dyDescent="0.25">
      <c r="A72" s="13"/>
      <c r="B72" s="6" t="s">
        <v>65</v>
      </c>
      <c r="C72" s="6"/>
      <c r="D72" s="10"/>
      <c r="E72" s="10"/>
      <c r="F72" s="10"/>
      <c r="G72" s="10"/>
    </row>
    <row r="73" spans="1:29" ht="51" x14ac:dyDescent="0.25">
      <c r="A73" s="5"/>
      <c r="B73" s="14" t="s">
        <v>66</v>
      </c>
      <c r="C73" s="15" t="s">
        <v>72</v>
      </c>
      <c r="D73" s="9">
        <v>47.65</v>
      </c>
      <c r="E73" s="9">
        <v>0</v>
      </c>
      <c r="F73" s="9">
        <v>8.4600000000000009</v>
      </c>
      <c r="G73" s="8">
        <f>SUM(D73:F73)</f>
        <v>56.11</v>
      </c>
      <c r="I73">
        <v>299.02999999999997</v>
      </c>
      <c r="J73">
        <v>49.24</v>
      </c>
      <c r="K73">
        <v>90.21</v>
      </c>
      <c r="L73">
        <v>438.48</v>
      </c>
      <c r="S73">
        <v>299.02999999999997</v>
      </c>
      <c r="T73">
        <v>49.24</v>
      </c>
      <c r="U73">
        <v>90.21</v>
      </c>
      <c r="V73">
        <v>438.48</v>
      </c>
      <c r="X73">
        <v>47.65</v>
      </c>
      <c r="Y73">
        <v>0</v>
      </c>
      <c r="Z73">
        <v>8.4600000000000009</v>
      </c>
      <c r="AA73">
        <v>56.11</v>
      </c>
      <c r="AC73">
        <f>X73/2%</f>
        <v>2382.5</v>
      </c>
    </row>
    <row r="74" spans="1:29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2840.2388744618329</v>
      </c>
      <c r="E74" s="10">
        <f t="shared" ref="E74:G74" si="22">E68+E73</f>
        <v>0</v>
      </c>
      <c r="F74" s="10">
        <f t="shared" si="22"/>
        <v>350.31314323788695</v>
      </c>
      <c r="G74" s="10">
        <f t="shared" si="22"/>
        <v>3190.5520176997197</v>
      </c>
      <c r="I74">
        <v>17926.953594083279</v>
      </c>
      <c r="J74">
        <v>2951.8228388815114</v>
      </c>
      <c r="K74">
        <v>5408.2882506028454</v>
      </c>
      <c r="L74">
        <v>26287.064683567638</v>
      </c>
      <c r="S74">
        <v>17926.953594083279</v>
      </c>
      <c r="T74">
        <v>2951.8228388815114</v>
      </c>
      <c r="U74">
        <v>5408.2882506028454</v>
      </c>
      <c r="V74">
        <v>26287.064683567638</v>
      </c>
      <c r="X74">
        <v>2840.2388744618329</v>
      </c>
      <c r="Y74">
        <v>0</v>
      </c>
      <c r="Z74">
        <v>504.07314323788694</v>
      </c>
      <c r="AA74">
        <v>3344.3120176997199</v>
      </c>
    </row>
    <row r="75" spans="1:29" x14ac:dyDescent="0.25">
      <c r="A75" s="13"/>
      <c r="B75" s="6"/>
      <c r="C75" s="6"/>
      <c r="D75" s="10"/>
      <c r="E75" s="10"/>
      <c r="F75" s="10"/>
      <c r="G75" s="10"/>
    </row>
    <row r="76" spans="1:29" x14ac:dyDescent="0.25">
      <c r="A76" s="13"/>
      <c r="B76" s="6" t="s">
        <v>68</v>
      </c>
      <c r="C76" s="6"/>
      <c r="D76" s="10"/>
      <c r="E76" s="10"/>
      <c r="F76" s="10"/>
      <c r="G76" s="10"/>
    </row>
    <row r="77" spans="1:29" x14ac:dyDescent="0.25">
      <c r="A77" s="5"/>
      <c r="B77" s="7" t="s">
        <v>69</v>
      </c>
      <c r="C77" s="7" t="s">
        <v>70</v>
      </c>
      <c r="D77" s="8">
        <f>D74*0.2</f>
        <v>568.04777489236665</v>
      </c>
      <c r="E77" s="8">
        <f>E74*0.2</f>
        <v>0</v>
      </c>
      <c r="F77" s="8">
        <f>F74*0.2</f>
        <v>70.062628647577398</v>
      </c>
      <c r="G77" s="8">
        <f>SUM(D77:F77)</f>
        <v>638.11040353994406</v>
      </c>
      <c r="I77">
        <v>3585.39</v>
      </c>
      <c r="J77">
        <v>590.36</v>
      </c>
      <c r="K77">
        <v>1081.6600000000001</v>
      </c>
      <c r="L77">
        <v>5257.41</v>
      </c>
      <c r="S77">
        <v>3585.39</v>
      </c>
      <c r="T77">
        <v>590.36</v>
      </c>
      <c r="U77">
        <v>1081.6600000000001</v>
      </c>
      <c r="V77">
        <v>5257.41</v>
      </c>
      <c r="X77">
        <v>568.04999999999995</v>
      </c>
      <c r="Y77">
        <v>0</v>
      </c>
      <c r="Z77">
        <v>100.81</v>
      </c>
      <c r="AA77">
        <v>668.8599999999999</v>
      </c>
    </row>
    <row r="78" spans="1:29" x14ac:dyDescent="0.25">
      <c r="A78" s="13"/>
      <c r="B78" s="6" t="s">
        <v>71</v>
      </c>
      <c r="C78" s="6"/>
      <c r="D78" s="10">
        <f>D74+D77</f>
        <v>3408.2866493541997</v>
      </c>
      <c r="E78" s="10">
        <f>E74+E77</f>
        <v>0</v>
      </c>
      <c r="F78" s="10">
        <f>F74+F77</f>
        <v>420.37577188546436</v>
      </c>
      <c r="G78" s="10">
        <f>G74+G77</f>
        <v>3828.6624212396637</v>
      </c>
      <c r="I78">
        <v>21512.343594083279</v>
      </c>
      <c r="J78">
        <v>3542.1828388815115</v>
      </c>
      <c r="K78">
        <v>6489.9482506028453</v>
      </c>
      <c r="L78">
        <v>31544.474683567634</v>
      </c>
      <c r="S78">
        <v>21512.343594083279</v>
      </c>
      <c r="T78">
        <v>3542.1828388815115</v>
      </c>
      <c r="U78">
        <v>6489.9482506028453</v>
      </c>
      <c r="V78">
        <v>31544.474683567634</v>
      </c>
      <c r="X78">
        <v>3408.2888744618331</v>
      </c>
      <c r="Y78">
        <v>0</v>
      </c>
      <c r="Z78">
        <v>604.883143237887</v>
      </c>
      <c r="AA78">
        <v>4013.1720176997201</v>
      </c>
    </row>
    <row r="79" spans="1:29" x14ac:dyDescent="0.25">
      <c r="A79" s="1"/>
      <c r="B79" s="1"/>
      <c r="C79" s="1"/>
      <c r="D79" s="1"/>
      <c r="E79" s="1"/>
      <c r="F79" s="1"/>
      <c r="G79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31:D35 F55:F58 E34:F34 E35:G35 D37:F40 D41:G41 D42:F52 D54:F54 D53:G53 F60:F67">
    <cfRule type="cellIs" dxfId="15" priority="4" operator="equal">
      <formula>"нет"</formula>
    </cfRule>
  </conditionalFormatting>
  <conditionalFormatting sqref="D17:F17">
    <cfRule type="cellIs" dxfId="14" priority="3" operator="equal">
      <formula>"нет"</formula>
    </cfRule>
  </conditionalFormatting>
  <conditionalFormatting sqref="F14:F16">
    <cfRule type="cellIs" dxfId="13" priority="2" operator="equal">
      <formula>"нет"</formula>
    </cfRule>
  </conditionalFormatting>
  <conditionalFormatting sqref="D22:F22">
    <cfRule type="cellIs" dxfId="12" priority="1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79"/>
  <sheetViews>
    <sheetView topLeftCell="A52" zoomScale="80" zoomScaleNormal="80" workbookViewId="0">
      <selection activeCell="B5" sqref="B5:G5"/>
    </sheetView>
  </sheetViews>
  <sheetFormatPr defaultRowHeight="15" x14ac:dyDescent="0.25"/>
  <cols>
    <col min="1" max="1" width="5.85546875" customWidth="1"/>
    <col min="2" max="2" width="17" customWidth="1"/>
    <col min="3" max="3" width="39.85546875" customWidth="1"/>
    <col min="4" max="7" width="19.140625" customWidth="1"/>
    <col min="9" max="14" width="0" hidden="1" customWidth="1"/>
  </cols>
  <sheetData>
    <row r="3" spans="1:7" x14ac:dyDescent="0.25">
      <c r="A3" s="1"/>
      <c r="B3" s="50" t="s">
        <v>0</v>
      </c>
      <c r="C3" s="50"/>
      <c r="D3" s="50"/>
      <c r="E3" s="50"/>
      <c r="F3" s="50"/>
      <c r="G3" s="50"/>
    </row>
    <row r="4" spans="1:7" x14ac:dyDescent="0.25">
      <c r="A4" s="1"/>
      <c r="B4" s="1"/>
      <c r="C4" s="1"/>
      <c r="D4" s="1"/>
      <c r="E4" s="1"/>
      <c r="F4" s="1"/>
      <c r="G4" s="1"/>
    </row>
    <row r="5" spans="1:7" ht="26.25" customHeight="1" x14ac:dyDescent="0.25">
      <c r="A5" s="1"/>
      <c r="B5" s="51" t="s">
        <v>92</v>
      </c>
      <c r="C5" s="51"/>
      <c r="D5" s="51"/>
      <c r="E5" s="51"/>
      <c r="F5" s="51"/>
      <c r="G5" s="51"/>
    </row>
    <row r="6" spans="1:7" x14ac:dyDescent="0.25">
      <c r="A6" s="1"/>
      <c r="B6" s="1"/>
      <c r="C6" s="52" t="s">
        <v>1</v>
      </c>
      <c r="D6" s="52"/>
      <c r="E6" s="52"/>
      <c r="F6" s="52"/>
      <c r="G6" s="52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53" t="s">
        <v>3</v>
      </c>
      <c r="B10" s="53" t="s">
        <v>4</v>
      </c>
      <c r="C10" s="53" t="s">
        <v>5</v>
      </c>
      <c r="D10" s="54" t="s">
        <v>6</v>
      </c>
      <c r="E10" s="54"/>
      <c r="F10" s="54"/>
      <c r="G10" s="53" t="s">
        <v>7</v>
      </c>
    </row>
    <row r="11" spans="1:7" ht="25.5" x14ac:dyDescent="0.25">
      <c r="A11" s="53"/>
      <c r="B11" s="53"/>
      <c r="C11" s="53"/>
      <c r="D11" s="3" t="s">
        <v>8</v>
      </c>
      <c r="E11" s="3" t="s">
        <v>9</v>
      </c>
      <c r="F11" s="3" t="s">
        <v>10</v>
      </c>
      <c r="G11" s="53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f>N('[1]Расчет стоимости'!R12)+N('[1]Расчет стоимости'!R13)</f>
        <v>0.02</v>
      </c>
      <c r="G14" s="8">
        <f t="shared" ref="G14:G17" si="0">IFERROR(D14+E14+F14,0)</f>
        <v>0.02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18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0.02</v>
      </c>
      <c r="G17" s="11">
        <f t="shared" si="0"/>
        <v>0.02</v>
      </c>
    </row>
    <row r="18" spans="1:18" x14ac:dyDescent="0.25">
      <c r="A18" s="5"/>
      <c r="B18" s="6" t="s">
        <v>16</v>
      </c>
      <c r="C18" s="7"/>
      <c r="D18" s="8"/>
      <c r="E18" s="8"/>
      <c r="F18" s="8"/>
      <c r="G18" s="12"/>
    </row>
    <row r="19" spans="1:18" x14ac:dyDescent="0.25">
      <c r="A19" s="5"/>
      <c r="B19" s="6"/>
      <c r="C19" s="7" t="s">
        <v>17</v>
      </c>
      <c r="D19" s="8">
        <v>0</v>
      </c>
      <c r="E19" s="8">
        <v>0</v>
      </c>
      <c r="F19" s="8">
        <v>0</v>
      </c>
      <c r="G19" s="12">
        <f>SUM(D19:F19)</f>
        <v>0</v>
      </c>
      <c r="I19">
        <v>36618.209280239862</v>
      </c>
      <c r="J19">
        <v>2356.9319396043993</v>
      </c>
      <c r="K19">
        <v>0</v>
      </c>
      <c r="L19">
        <v>38975.141219844263</v>
      </c>
      <c r="O19">
        <v>0</v>
      </c>
      <c r="P19">
        <v>0</v>
      </c>
      <c r="Q19">
        <v>0</v>
      </c>
      <c r="R19">
        <v>0</v>
      </c>
    </row>
    <row r="20" spans="1:18" x14ac:dyDescent="0.25">
      <c r="A20" s="5"/>
      <c r="B20" s="6"/>
      <c r="C20" s="7" t="s">
        <v>18</v>
      </c>
      <c r="D20" s="8">
        <v>1444.5072571638952</v>
      </c>
      <c r="E20" s="8">
        <v>0</v>
      </c>
      <c r="F20" s="8">
        <v>0</v>
      </c>
      <c r="G20" s="12">
        <f t="shared" ref="G20:G22" si="2">SUM(D20:F20)</f>
        <v>1444.5072571638952</v>
      </c>
      <c r="I20">
        <v>1514.0004312441674</v>
      </c>
      <c r="J20">
        <v>0</v>
      </c>
      <c r="K20">
        <v>0</v>
      </c>
      <c r="L20">
        <v>1514.0004312441674</v>
      </c>
      <c r="O20">
        <v>1444.5072571638952</v>
      </c>
      <c r="P20">
        <v>0</v>
      </c>
      <c r="Q20">
        <v>0</v>
      </c>
      <c r="R20">
        <v>1444.5072571638952</v>
      </c>
    </row>
    <row r="21" spans="1:18" x14ac:dyDescent="0.25">
      <c r="A21" s="5"/>
      <c r="B21" s="6"/>
      <c r="C21" s="7" t="s">
        <v>19</v>
      </c>
      <c r="D21" s="8">
        <v>0</v>
      </c>
      <c r="E21" s="8">
        <v>0</v>
      </c>
      <c r="F21" s="8">
        <v>0</v>
      </c>
      <c r="G21" s="12">
        <f t="shared" si="2"/>
        <v>0</v>
      </c>
      <c r="I21">
        <v>0</v>
      </c>
      <c r="J21">
        <v>0</v>
      </c>
      <c r="K21">
        <v>0</v>
      </c>
      <c r="L21">
        <v>0</v>
      </c>
      <c r="O21">
        <v>0</v>
      </c>
      <c r="P21">
        <v>0</v>
      </c>
      <c r="Q21">
        <v>0</v>
      </c>
      <c r="R21">
        <v>0</v>
      </c>
    </row>
    <row r="22" spans="1:18" s="17" customFormat="1" x14ac:dyDescent="0.25">
      <c r="A22" s="13"/>
      <c r="B22" s="6"/>
      <c r="C22" s="6" t="s">
        <v>20</v>
      </c>
      <c r="D22" s="10">
        <f>SUM(D19:D21)</f>
        <v>1444.5072571638952</v>
      </c>
      <c r="E22" s="10">
        <f t="shared" ref="E22:F22" si="3">SUM(E19:E21)</f>
        <v>0</v>
      </c>
      <c r="F22" s="10">
        <f t="shared" si="3"/>
        <v>0</v>
      </c>
      <c r="G22" s="11">
        <f t="shared" si="2"/>
        <v>1444.5072571638952</v>
      </c>
      <c r="I22" s="17">
        <v>38132.209711484029</v>
      </c>
      <c r="J22" s="17">
        <v>2356.9319396043993</v>
      </c>
      <c r="K22" s="17">
        <v>0</v>
      </c>
      <c r="L22" s="17">
        <v>40489.14165108843</v>
      </c>
      <c r="O22" s="17">
        <v>1444.5072571638952</v>
      </c>
      <c r="P22" s="17">
        <v>0</v>
      </c>
      <c r="Q22" s="17">
        <v>0</v>
      </c>
      <c r="R22" s="17">
        <v>1444.5072571638952</v>
      </c>
    </row>
    <row r="23" spans="1:18" x14ac:dyDescent="0.25">
      <c r="A23" s="5"/>
      <c r="B23" s="6" t="s">
        <v>21</v>
      </c>
      <c r="C23" s="7"/>
      <c r="D23" s="8"/>
      <c r="E23" s="8"/>
      <c r="F23" s="8"/>
      <c r="G23" s="12"/>
    </row>
    <row r="24" spans="1:18" x14ac:dyDescent="0.25">
      <c r="A24" s="5"/>
      <c r="B24" s="6" t="s">
        <v>22</v>
      </c>
      <c r="C24" s="7"/>
      <c r="D24" s="8"/>
      <c r="E24" s="8"/>
      <c r="F24" s="8"/>
      <c r="G24" s="12"/>
    </row>
    <row r="25" spans="1:18" x14ac:dyDescent="0.25">
      <c r="A25" s="5"/>
      <c r="B25" s="6" t="s">
        <v>23</v>
      </c>
      <c r="C25" s="7"/>
      <c r="D25" s="8"/>
      <c r="E25" s="8"/>
      <c r="F25" s="8"/>
      <c r="G25" s="12"/>
    </row>
    <row r="26" spans="1:18" x14ac:dyDescent="0.25">
      <c r="A26" s="13"/>
      <c r="B26" s="6"/>
      <c r="C26" s="6" t="s">
        <v>24</v>
      </c>
      <c r="D26" s="10">
        <f>D22</f>
        <v>1444.5072571638952</v>
      </c>
      <c r="E26" s="10">
        <f t="shared" ref="E26:G26" si="4">E22</f>
        <v>0</v>
      </c>
      <c r="F26" s="10">
        <f t="shared" si="4"/>
        <v>0</v>
      </c>
      <c r="G26" s="10">
        <f t="shared" si="4"/>
        <v>1444.5072571638952</v>
      </c>
      <c r="I26">
        <v>38132.209711484029</v>
      </c>
      <c r="J26">
        <v>2356.9319396043993</v>
      </c>
      <c r="K26">
        <v>0</v>
      </c>
      <c r="L26">
        <v>40489.14165108843</v>
      </c>
      <c r="O26">
        <v>1444.5072571638952</v>
      </c>
      <c r="P26">
        <v>0</v>
      </c>
      <c r="Q26">
        <v>0</v>
      </c>
      <c r="R26">
        <v>1444.5072571638952</v>
      </c>
    </row>
    <row r="27" spans="1:18" x14ac:dyDescent="0.25">
      <c r="A27" s="5"/>
      <c r="B27" s="6"/>
      <c r="C27" s="7" t="s">
        <v>25</v>
      </c>
      <c r="D27" s="8">
        <f>D19</f>
        <v>0</v>
      </c>
      <c r="E27" s="8">
        <f t="shared" ref="E27:G29" si="5">E19</f>
        <v>0</v>
      </c>
      <c r="F27" s="8">
        <f t="shared" si="5"/>
        <v>0</v>
      </c>
      <c r="G27" s="8">
        <f t="shared" si="5"/>
        <v>0</v>
      </c>
      <c r="I27">
        <v>36618.209280239862</v>
      </c>
      <c r="J27">
        <v>2356.9319396043993</v>
      </c>
      <c r="K27">
        <v>0</v>
      </c>
      <c r="L27">
        <v>38975.141219844263</v>
      </c>
      <c r="O27">
        <v>0</v>
      </c>
      <c r="P27">
        <v>0</v>
      </c>
      <c r="Q27">
        <v>0</v>
      </c>
      <c r="R27">
        <v>0</v>
      </c>
    </row>
    <row r="28" spans="1:18" x14ac:dyDescent="0.25">
      <c r="A28" s="5"/>
      <c r="B28" s="6"/>
      <c r="C28" s="7" t="s">
        <v>26</v>
      </c>
      <c r="D28" s="8">
        <f>D20</f>
        <v>1444.5072571638952</v>
      </c>
      <c r="E28" s="8">
        <f t="shared" si="5"/>
        <v>0</v>
      </c>
      <c r="F28" s="8">
        <f t="shared" si="5"/>
        <v>0</v>
      </c>
      <c r="G28" s="8">
        <f t="shared" si="5"/>
        <v>1444.5072571638952</v>
      </c>
      <c r="I28">
        <v>1514.0004312441674</v>
      </c>
      <c r="J28">
        <v>0</v>
      </c>
      <c r="K28">
        <v>0</v>
      </c>
      <c r="L28">
        <v>1514.0004312441674</v>
      </c>
      <c r="O28">
        <v>1444.5072571638952</v>
      </c>
      <c r="P28">
        <v>0</v>
      </c>
      <c r="Q28">
        <v>0</v>
      </c>
      <c r="R28">
        <v>1444.5072571638952</v>
      </c>
    </row>
    <row r="29" spans="1:18" x14ac:dyDescent="0.25">
      <c r="A29" s="5"/>
      <c r="B29" s="6"/>
      <c r="C29" s="7" t="s">
        <v>27</v>
      </c>
      <c r="D29" s="8">
        <f>D21</f>
        <v>0</v>
      </c>
      <c r="E29" s="8">
        <f t="shared" si="5"/>
        <v>0</v>
      </c>
      <c r="F29" s="8">
        <f t="shared" si="5"/>
        <v>0</v>
      </c>
      <c r="G29" s="8">
        <f t="shared" si="5"/>
        <v>0</v>
      </c>
      <c r="I29">
        <v>0</v>
      </c>
      <c r="J29">
        <v>0</v>
      </c>
      <c r="K29">
        <v>0</v>
      </c>
      <c r="L29">
        <v>0</v>
      </c>
      <c r="O29">
        <v>0</v>
      </c>
      <c r="P29">
        <v>0</v>
      </c>
      <c r="Q29">
        <v>0</v>
      </c>
      <c r="R29">
        <v>0</v>
      </c>
    </row>
    <row r="30" spans="1:18" x14ac:dyDescent="0.25">
      <c r="A30" s="5"/>
      <c r="B30" s="6" t="s">
        <v>28</v>
      </c>
      <c r="C30" s="7"/>
      <c r="D30" s="8"/>
      <c r="E30" s="8"/>
      <c r="F30" s="8"/>
      <c r="G30" s="8"/>
    </row>
    <row r="31" spans="1:18" x14ac:dyDescent="0.25">
      <c r="A31" s="5"/>
      <c r="B31" s="7" t="s">
        <v>29</v>
      </c>
      <c r="C31" s="7" t="s">
        <v>30</v>
      </c>
      <c r="D31" s="9">
        <v>0</v>
      </c>
      <c r="E31" s="8"/>
      <c r="F31" s="8"/>
      <c r="G31" s="8">
        <f>SUM(D31:F31)</f>
        <v>0</v>
      </c>
      <c r="I31">
        <v>644.45000000000005</v>
      </c>
      <c r="L31">
        <v>644.45000000000005</v>
      </c>
      <c r="O31">
        <v>0</v>
      </c>
      <c r="R31">
        <v>0</v>
      </c>
    </row>
    <row r="32" spans="1:18" x14ac:dyDescent="0.25">
      <c r="A32" s="5"/>
      <c r="B32" s="7" t="s">
        <v>29</v>
      </c>
      <c r="C32" s="7" t="s">
        <v>31</v>
      </c>
      <c r="D32" s="9">
        <v>24.11</v>
      </c>
      <c r="E32" s="8"/>
      <c r="F32" s="8"/>
      <c r="G32" s="8">
        <f t="shared" ref="G32:G34" si="6">SUM(D32:F32)</f>
        <v>24.11</v>
      </c>
      <c r="I32">
        <v>25.53</v>
      </c>
      <c r="L32">
        <v>25.53</v>
      </c>
      <c r="O32">
        <v>24.11</v>
      </c>
      <c r="R32">
        <v>24.11</v>
      </c>
    </row>
    <row r="33" spans="1:18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0</v>
      </c>
      <c r="L33">
        <v>0</v>
      </c>
      <c r="O33">
        <v>0</v>
      </c>
      <c r="R33">
        <v>0</v>
      </c>
    </row>
    <row r="34" spans="1:18" s="17" customFormat="1" x14ac:dyDescent="0.25">
      <c r="A34" s="13"/>
      <c r="B34" s="6"/>
      <c r="C34" s="6" t="s">
        <v>33</v>
      </c>
      <c r="D34" s="10">
        <f>SUM(D31:D33)</f>
        <v>24.11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24.11</v>
      </c>
      <c r="I34" s="17">
        <v>669.98</v>
      </c>
      <c r="J34" s="17">
        <v>0</v>
      </c>
      <c r="K34" s="17">
        <v>0</v>
      </c>
      <c r="L34" s="17">
        <v>669.98</v>
      </c>
      <c r="O34" s="17">
        <v>24.11</v>
      </c>
      <c r="P34" s="17">
        <v>0</v>
      </c>
      <c r="Q34" s="17">
        <v>0</v>
      </c>
      <c r="R34" s="17">
        <v>24.11</v>
      </c>
    </row>
    <row r="35" spans="1:18" x14ac:dyDescent="0.25">
      <c r="A35" s="13"/>
      <c r="B35" s="6"/>
      <c r="C35" s="6" t="s">
        <v>34</v>
      </c>
      <c r="D35" s="10">
        <f>D34+D26</f>
        <v>1468.6172571638951</v>
      </c>
      <c r="E35" s="10">
        <f t="shared" ref="E35:G35" si="8">E34+E26</f>
        <v>0</v>
      </c>
      <c r="F35" s="10">
        <f t="shared" si="8"/>
        <v>0</v>
      </c>
      <c r="G35" s="10">
        <f t="shared" si="8"/>
        <v>1468.6172571638951</v>
      </c>
      <c r="I35">
        <v>38802.189711484032</v>
      </c>
      <c r="J35">
        <v>2356.9319396043993</v>
      </c>
      <c r="K35">
        <v>0</v>
      </c>
      <c r="L35">
        <v>41159.121651088433</v>
      </c>
      <c r="O35">
        <v>1468.6172571638951</v>
      </c>
      <c r="P35">
        <v>0</v>
      </c>
      <c r="Q35">
        <v>0</v>
      </c>
      <c r="R35">
        <v>1468.6172571638951</v>
      </c>
    </row>
    <row r="36" spans="1:18" x14ac:dyDescent="0.25">
      <c r="A36" s="5"/>
      <c r="B36" s="6" t="s">
        <v>35</v>
      </c>
      <c r="C36" s="7"/>
      <c r="D36" s="8"/>
      <c r="E36" s="8"/>
      <c r="F36" s="8"/>
      <c r="G36" s="8"/>
    </row>
    <row r="37" spans="1:18" x14ac:dyDescent="0.25">
      <c r="A37" s="5"/>
      <c r="B37" s="14" t="s">
        <v>36</v>
      </c>
      <c r="C37" s="7" t="s">
        <v>37</v>
      </c>
      <c r="D37" s="9">
        <v>0</v>
      </c>
      <c r="E37" s="8"/>
      <c r="F37" s="8"/>
      <c r="G37" s="8">
        <f>SUM(D37:F37)</f>
        <v>0</v>
      </c>
      <c r="I37">
        <v>1110.22</v>
      </c>
      <c r="L37">
        <v>1110.22</v>
      </c>
      <c r="O37">
        <v>0</v>
      </c>
      <c r="R37">
        <v>0</v>
      </c>
    </row>
    <row r="38" spans="1:18" x14ac:dyDescent="0.25">
      <c r="A38" s="5"/>
      <c r="B38" s="14" t="s">
        <v>36</v>
      </c>
      <c r="C38" s="7" t="s">
        <v>38</v>
      </c>
      <c r="D38" s="9">
        <v>24.11</v>
      </c>
      <c r="E38" s="8"/>
      <c r="F38" s="8"/>
      <c r="G38" s="8">
        <f t="shared" ref="G38:G40" si="9">SUM(D38:F38)</f>
        <v>24.11</v>
      </c>
      <c r="I38">
        <v>25.53</v>
      </c>
      <c r="L38">
        <v>25.53</v>
      </c>
      <c r="O38">
        <v>24.11</v>
      </c>
      <c r="R38">
        <v>24.11</v>
      </c>
    </row>
    <row r="39" spans="1:18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9"/>
        <v>0</v>
      </c>
      <c r="I39">
        <v>0</v>
      </c>
      <c r="L39">
        <v>0</v>
      </c>
      <c r="O39">
        <v>0</v>
      </c>
      <c r="R39">
        <v>0</v>
      </c>
    </row>
    <row r="40" spans="1:18" x14ac:dyDescent="0.25">
      <c r="A40" s="13"/>
      <c r="B40" s="6"/>
      <c r="C40" s="6" t="s">
        <v>40</v>
      </c>
      <c r="D40" s="10">
        <f>SUM(D37:D39)</f>
        <v>24.11</v>
      </c>
      <c r="E40" s="10">
        <f t="shared" ref="E40:F40" si="10">SUM(E37:E39)</f>
        <v>0</v>
      </c>
      <c r="F40" s="10">
        <f t="shared" si="10"/>
        <v>0</v>
      </c>
      <c r="G40" s="10">
        <f t="shared" si="9"/>
        <v>24.11</v>
      </c>
      <c r="I40">
        <v>1135.75</v>
      </c>
      <c r="J40">
        <v>0</v>
      </c>
      <c r="K40">
        <v>0</v>
      </c>
      <c r="L40">
        <v>1135.75</v>
      </c>
      <c r="O40">
        <v>24.11</v>
      </c>
      <c r="P40">
        <v>0</v>
      </c>
      <c r="Q40">
        <v>0</v>
      </c>
      <c r="R40">
        <v>24.11</v>
      </c>
    </row>
    <row r="41" spans="1:18" x14ac:dyDescent="0.25">
      <c r="A41" s="13"/>
      <c r="B41" s="6"/>
      <c r="C41" s="6" t="s">
        <v>41</v>
      </c>
      <c r="D41" s="10">
        <f>D40+D35</f>
        <v>1492.727257163895</v>
      </c>
      <c r="E41" s="10">
        <f t="shared" ref="E41:G41" si="11">E40+E35</f>
        <v>0</v>
      </c>
      <c r="F41" s="10">
        <f t="shared" si="11"/>
        <v>0</v>
      </c>
      <c r="G41" s="10">
        <f t="shared" si="11"/>
        <v>1492.727257163895</v>
      </c>
      <c r="I41">
        <v>39937.939711484032</v>
      </c>
      <c r="J41">
        <v>2356.9319396043993</v>
      </c>
      <c r="K41">
        <v>0</v>
      </c>
      <c r="L41">
        <v>42294.871651088433</v>
      </c>
      <c r="O41">
        <v>1492.727257163895</v>
      </c>
      <c r="P41">
        <v>0</v>
      </c>
      <c r="Q41">
        <v>0</v>
      </c>
      <c r="R41">
        <v>1492.727257163895</v>
      </c>
    </row>
    <row r="42" spans="1:18" x14ac:dyDescent="0.25">
      <c r="A42" s="13"/>
      <c r="B42" s="6" t="s">
        <v>42</v>
      </c>
      <c r="C42" s="6"/>
      <c r="D42" s="10"/>
      <c r="E42" s="10"/>
      <c r="F42" s="10"/>
      <c r="G42" s="10"/>
    </row>
    <row r="43" spans="1:18" x14ac:dyDescent="0.25">
      <c r="A43" s="5"/>
      <c r="B43" s="7"/>
      <c r="C43" s="7" t="s">
        <v>43</v>
      </c>
      <c r="D43" s="8">
        <v>0</v>
      </c>
      <c r="E43" s="8"/>
      <c r="F43" s="8"/>
      <c r="G43" s="8">
        <f>SUM(D43:F43)</f>
        <v>0</v>
      </c>
      <c r="I43">
        <v>819.59</v>
      </c>
      <c r="L43">
        <v>819.59</v>
      </c>
      <c r="O43">
        <v>0</v>
      </c>
      <c r="R43">
        <v>0</v>
      </c>
    </row>
    <row r="44" spans="1:18" x14ac:dyDescent="0.25">
      <c r="A44" s="5"/>
      <c r="B44" s="7"/>
      <c r="C44" s="7" t="s">
        <v>44</v>
      </c>
      <c r="D44" s="8">
        <v>62.29</v>
      </c>
      <c r="E44" s="8"/>
      <c r="F44" s="8"/>
      <c r="G44" s="8">
        <f t="shared" ref="G44:G52" si="12">SUM(D44:F44)</f>
        <v>62.29</v>
      </c>
      <c r="I44">
        <v>65.290000000000006</v>
      </c>
      <c r="L44">
        <v>65.290000000000006</v>
      </c>
      <c r="O44">
        <v>62.29</v>
      </c>
      <c r="R44">
        <v>62.29</v>
      </c>
    </row>
    <row r="45" spans="1:18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2"/>
        <v>0</v>
      </c>
      <c r="I45">
        <v>0</v>
      </c>
      <c r="L45">
        <v>0</v>
      </c>
      <c r="O45">
        <v>0</v>
      </c>
      <c r="R45">
        <v>0</v>
      </c>
    </row>
    <row r="46" spans="1:18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2"/>
        <v>0</v>
      </c>
      <c r="K46">
        <v>379.08172803622512</v>
      </c>
      <c r="L46">
        <v>379.08172803622512</v>
      </c>
      <c r="Q46">
        <v>0</v>
      </c>
      <c r="R46">
        <v>0</v>
      </c>
    </row>
    <row r="47" spans="1:18" x14ac:dyDescent="0.25">
      <c r="A47" s="5"/>
      <c r="B47" s="7" t="s">
        <v>29</v>
      </c>
      <c r="C47" s="7" t="s">
        <v>47</v>
      </c>
      <c r="D47" s="8"/>
      <c r="E47" s="8"/>
      <c r="F47" s="8">
        <v>19.743628888752529</v>
      </c>
      <c r="G47" s="8">
        <f t="shared" si="12"/>
        <v>19.743628888752529</v>
      </c>
      <c r="K47">
        <v>20.477612935795253</v>
      </c>
      <c r="L47">
        <v>20.477612935795253</v>
      </c>
      <c r="Q47">
        <v>19.743628888752529</v>
      </c>
      <c r="R47">
        <v>19.743628888752529</v>
      </c>
    </row>
    <row r="48" spans="1:18" x14ac:dyDescent="0.25">
      <c r="A48" s="5"/>
      <c r="B48" s="14" t="s">
        <v>29</v>
      </c>
      <c r="C48" s="7" t="s">
        <v>48</v>
      </c>
      <c r="D48" s="8"/>
      <c r="E48" s="8"/>
      <c r="F48" s="8">
        <v>0</v>
      </c>
      <c r="G48" s="8">
        <f t="shared" si="12"/>
        <v>0</v>
      </c>
      <c r="K48">
        <v>0</v>
      </c>
      <c r="L48">
        <v>0</v>
      </c>
      <c r="Q48">
        <v>0</v>
      </c>
      <c r="R48">
        <v>0</v>
      </c>
    </row>
    <row r="49" spans="1:18" x14ac:dyDescent="0.25">
      <c r="A49" s="5"/>
      <c r="B49" s="7" t="s">
        <v>29</v>
      </c>
      <c r="C49" s="7" t="s">
        <v>49</v>
      </c>
      <c r="D49" s="8"/>
      <c r="E49" s="8"/>
      <c r="F49" s="8">
        <v>0</v>
      </c>
      <c r="G49" s="8">
        <f t="shared" si="12"/>
        <v>0</v>
      </c>
      <c r="K49">
        <v>4364.9928239685478</v>
      </c>
      <c r="L49">
        <v>4364.9928239685478</v>
      </c>
      <c r="Q49">
        <v>0</v>
      </c>
      <c r="R49">
        <v>0</v>
      </c>
    </row>
    <row r="50" spans="1:18" x14ac:dyDescent="0.25">
      <c r="A50" s="5"/>
      <c r="B50" s="7" t="s">
        <v>29</v>
      </c>
      <c r="C50" s="7" t="s">
        <v>50</v>
      </c>
      <c r="D50" s="8"/>
      <c r="E50" s="8"/>
      <c r="F50" s="8">
        <v>150.23167085966742</v>
      </c>
      <c r="G50" s="8">
        <f t="shared" si="12"/>
        <v>150.23167085966742</v>
      </c>
      <c r="K50">
        <v>157.36132188040202</v>
      </c>
      <c r="L50">
        <v>157.36132188040202</v>
      </c>
      <c r="Q50">
        <v>150.23167085966742</v>
      </c>
      <c r="R50">
        <v>150.23167085966742</v>
      </c>
    </row>
    <row r="51" spans="1:18" x14ac:dyDescent="0.25">
      <c r="A51" s="5"/>
      <c r="B51" s="7" t="s">
        <v>29</v>
      </c>
      <c r="C51" s="7" t="s">
        <v>51</v>
      </c>
      <c r="D51" s="8"/>
      <c r="E51" s="8"/>
      <c r="F51" s="8">
        <v>0</v>
      </c>
      <c r="G51" s="8">
        <f t="shared" si="12"/>
        <v>0</v>
      </c>
      <c r="K51">
        <v>0</v>
      </c>
      <c r="L51">
        <v>0</v>
      </c>
      <c r="Q51">
        <v>0</v>
      </c>
      <c r="R51">
        <v>0</v>
      </c>
    </row>
    <row r="52" spans="1:18" x14ac:dyDescent="0.25">
      <c r="A52" s="13"/>
      <c r="B52" s="6"/>
      <c r="C52" s="6" t="s">
        <v>52</v>
      </c>
      <c r="D52" s="10">
        <f>SUM(D43:D51)</f>
        <v>62.29</v>
      </c>
      <c r="E52" s="10">
        <f t="shared" ref="E52:F52" si="13">SUM(E43:E51)</f>
        <v>0</v>
      </c>
      <c r="F52" s="10">
        <f t="shared" si="13"/>
        <v>169.97529974841996</v>
      </c>
      <c r="G52" s="10">
        <f t="shared" si="12"/>
        <v>232.26529974841995</v>
      </c>
      <c r="I52">
        <v>884.88</v>
      </c>
      <c r="J52">
        <v>0</v>
      </c>
      <c r="K52">
        <v>4921.9134868209703</v>
      </c>
      <c r="L52">
        <v>5806.7934868209704</v>
      </c>
      <c r="O52">
        <v>62.29</v>
      </c>
      <c r="P52">
        <v>0</v>
      </c>
      <c r="Q52">
        <v>169.97529974841996</v>
      </c>
      <c r="R52">
        <v>232.26529974841995</v>
      </c>
    </row>
    <row r="53" spans="1:18" x14ac:dyDescent="0.25">
      <c r="A53" s="13"/>
      <c r="B53" s="6"/>
      <c r="C53" s="6" t="s">
        <v>53</v>
      </c>
      <c r="D53" s="10">
        <f>D41+D52</f>
        <v>1555.017257163895</v>
      </c>
      <c r="E53" s="10">
        <f t="shared" ref="E53:G53" si="14">E41+E52</f>
        <v>0</v>
      </c>
      <c r="F53" s="10">
        <f t="shared" si="14"/>
        <v>169.97529974841996</v>
      </c>
      <c r="G53" s="10">
        <f t="shared" si="14"/>
        <v>1724.992556912315</v>
      </c>
      <c r="I53">
        <v>40822.81971148403</v>
      </c>
      <c r="J53">
        <v>2356.9319396043993</v>
      </c>
      <c r="K53">
        <v>4921.9134868209703</v>
      </c>
      <c r="L53">
        <v>48101.665137909404</v>
      </c>
      <c r="O53">
        <v>1555.017257163895</v>
      </c>
      <c r="P53">
        <v>0</v>
      </c>
      <c r="Q53">
        <v>169.97529974841996</v>
      </c>
      <c r="R53">
        <v>1724.992556912315</v>
      </c>
    </row>
    <row r="54" spans="1:18" x14ac:dyDescent="0.25">
      <c r="A54" s="13"/>
      <c r="B54" s="6" t="s">
        <v>54</v>
      </c>
      <c r="C54" s="6"/>
      <c r="D54" s="10"/>
      <c r="E54" s="10"/>
      <c r="F54" s="10"/>
      <c r="G54" s="10"/>
    </row>
    <row r="55" spans="1:18" x14ac:dyDescent="0.25">
      <c r="A55" s="5"/>
      <c r="B55" s="14"/>
      <c r="C55" s="7" t="s">
        <v>25</v>
      </c>
      <c r="D55" s="8"/>
      <c r="E55" s="8"/>
      <c r="F55" s="9">
        <v>0</v>
      </c>
      <c r="G55" s="8">
        <f>SUM(D55:F55)</f>
        <v>0</v>
      </c>
      <c r="K55">
        <v>1505.03</v>
      </c>
      <c r="L55">
        <v>1505.03</v>
      </c>
      <c r="Q55">
        <v>0</v>
      </c>
      <c r="R55">
        <v>0</v>
      </c>
    </row>
    <row r="56" spans="1:18" x14ac:dyDescent="0.25">
      <c r="A56" s="5"/>
      <c r="B56" s="14"/>
      <c r="C56" s="7" t="s">
        <v>26</v>
      </c>
      <c r="D56" s="8"/>
      <c r="E56" s="8"/>
      <c r="F56" s="9">
        <v>-42.78</v>
      </c>
      <c r="G56" s="8">
        <f t="shared" ref="G56:G58" si="15">SUM(D56:F56)</f>
        <v>-42.78</v>
      </c>
      <c r="K56">
        <v>45.31</v>
      </c>
      <c r="L56">
        <v>45.31</v>
      </c>
      <c r="Q56">
        <v>42.78</v>
      </c>
      <c r="R56">
        <v>42.78</v>
      </c>
    </row>
    <row r="57" spans="1:18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5"/>
        <v>0</v>
      </c>
      <c r="K57">
        <v>0</v>
      </c>
      <c r="L57">
        <v>0</v>
      </c>
      <c r="Q57">
        <v>0</v>
      </c>
      <c r="R57">
        <v>0</v>
      </c>
    </row>
    <row r="58" spans="1:18" x14ac:dyDescent="0.25">
      <c r="A58" s="13"/>
      <c r="B58" s="6"/>
      <c r="C58" s="6" t="s">
        <v>55</v>
      </c>
      <c r="D58" s="10"/>
      <c r="E58" s="10"/>
      <c r="F58" s="10">
        <f>SUM(F55:F57)</f>
        <v>-42.78</v>
      </c>
      <c r="G58" s="10">
        <f t="shared" si="15"/>
        <v>-42.78</v>
      </c>
      <c r="K58">
        <v>1550.34</v>
      </c>
      <c r="L58">
        <v>1550.34</v>
      </c>
      <c r="Q58">
        <v>42.78</v>
      </c>
      <c r="R58">
        <v>42.78</v>
      </c>
    </row>
    <row r="59" spans="1:18" x14ac:dyDescent="0.25">
      <c r="A59" s="13"/>
      <c r="B59" s="6"/>
      <c r="C59" s="6" t="s">
        <v>56</v>
      </c>
      <c r="D59" s="10">
        <f>D53+D58</f>
        <v>1555.017257163895</v>
      </c>
      <c r="E59" s="10">
        <f t="shared" ref="E59:G59" si="16">E53+E58</f>
        <v>0</v>
      </c>
      <c r="F59" s="10">
        <f t="shared" si="16"/>
        <v>127.19529974841996</v>
      </c>
      <c r="G59" s="10">
        <f t="shared" si="16"/>
        <v>1682.212556912315</v>
      </c>
      <c r="I59">
        <v>40822.81971148403</v>
      </c>
      <c r="J59">
        <v>2356.9319396043993</v>
      </c>
      <c r="K59">
        <v>6472.2534868209705</v>
      </c>
      <c r="L59">
        <v>49652.0051379094</v>
      </c>
      <c r="O59">
        <v>1555.017257163895</v>
      </c>
      <c r="P59">
        <v>0</v>
      </c>
      <c r="Q59">
        <v>212.75529974841996</v>
      </c>
      <c r="R59">
        <v>1767.7725569123149</v>
      </c>
    </row>
    <row r="60" spans="1:18" x14ac:dyDescent="0.25">
      <c r="A60" s="13"/>
      <c r="B60" s="6" t="s">
        <v>57</v>
      </c>
      <c r="C60" s="6"/>
      <c r="D60" s="10"/>
      <c r="E60" s="10"/>
      <c r="F60" s="10"/>
      <c r="G60" s="10"/>
    </row>
    <row r="61" spans="1:18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R61">
        <v>0</v>
      </c>
    </row>
    <row r="62" spans="1:18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Q62">
        <v>0</v>
      </c>
      <c r="R62">
        <v>0</v>
      </c>
    </row>
    <row r="63" spans="1:18" x14ac:dyDescent="0.25">
      <c r="A63" s="13"/>
      <c r="B63" s="6" t="s">
        <v>59</v>
      </c>
      <c r="C63" s="6"/>
      <c r="D63" s="10"/>
      <c r="E63" s="10"/>
      <c r="F63" s="10"/>
      <c r="G63" s="10"/>
    </row>
    <row r="64" spans="1:18" x14ac:dyDescent="0.25">
      <c r="A64" s="5"/>
      <c r="B64" s="7"/>
      <c r="C64" s="7" t="s">
        <v>60</v>
      </c>
      <c r="D64" s="8"/>
      <c r="E64" s="8"/>
      <c r="F64" s="8">
        <v>0</v>
      </c>
      <c r="G64" s="8">
        <f>SUM(D64:F64)</f>
        <v>0</v>
      </c>
      <c r="K64">
        <v>2536.2831748994167</v>
      </c>
      <c r="L64">
        <v>2536.2831748994167</v>
      </c>
      <c r="Q64">
        <v>0</v>
      </c>
      <c r="R64">
        <v>0</v>
      </c>
    </row>
    <row r="65" spans="1:18" x14ac:dyDescent="0.25">
      <c r="A65" s="5"/>
      <c r="B65" s="14"/>
      <c r="C65" s="14" t="s">
        <v>61</v>
      </c>
      <c r="D65" s="8"/>
      <c r="E65" s="8"/>
      <c r="F65" s="8">
        <v>63.380195127937654</v>
      </c>
      <c r="G65" s="8">
        <f t="shared" ref="G65:G67" si="17">SUM(D65:F65)</f>
        <v>63.380195127937654</v>
      </c>
      <c r="K65">
        <v>66.389955483486048</v>
      </c>
      <c r="L65">
        <v>66.389955483486048</v>
      </c>
      <c r="Q65">
        <v>63.380195127937654</v>
      </c>
      <c r="R65">
        <v>63.380195127937654</v>
      </c>
    </row>
    <row r="66" spans="1:18" x14ac:dyDescent="0.25">
      <c r="A66" s="5"/>
      <c r="B66" s="7"/>
      <c r="C66" s="7" t="s">
        <v>62</v>
      </c>
      <c r="D66" s="8"/>
      <c r="E66" s="8"/>
      <c r="F66" s="8">
        <v>0</v>
      </c>
      <c r="G66" s="8">
        <f t="shared" si="17"/>
        <v>0</v>
      </c>
      <c r="K66">
        <v>0</v>
      </c>
      <c r="L66">
        <v>0</v>
      </c>
      <c r="Q66">
        <v>0</v>
      </c>
      <c r="R66">
        <v>0</v>
      </c>
    </row>
    <row r="67" spans="1:18" s="17" customFormat="1" x14ac:dyDescent="0.25">
      <c r="A67" s="13"/>
      <c r="B67" s="6"/>
      <c r="C67" s="6" t="s">
        <v>63</v>
      </c>
      <c r="D67" s="10"/>
      <c r="E67" s="10"/>
      <c r="F67" s="10">
        <f>SUM(F64:F66)</f>
        <v>63.380195127937654</v>
      </c>
      <c r="G67" s="10">
        <f t="shared" si="17"/>
        <v>63.380195127937654</v>
      </c>
      <c r="K67" s="17">
        <v>2602.6731303829029</v>
      </c>
      <c r="L67" s="17">
        <v>2602.6731303829029</v>
      </c>
      <c r="Q67" s="17">
        <v>63.380195127937654</v>
      </c>
      <c r="R67" s="17">
        <v>63.380195127937654</v>
      </c>
    </row>
    <row r="68" spans="1:18" x14ac:dyDescent="0.25">
      <c r="A68" s="13"/>
      <c r="B68" s="6"/>
      <c r="C68" s="6" t="s">
        <v>64</v>
      </c>
      <c r="D68" s="10">
        <f>D59+D67</f>
        <v>1555.017257163895</v>
      </c>
      <c r="E68" s="10">
        <f t="shared" ref="E68:G68" si="18">E59+E67</f>
        <v>0</v>
      </c>
      <c r="F68" s="10">
        <f t="shared" si="18"/>
        <v>190.5754948763576</v>
      </c>
      <c r="G68" s="10">
        <f t="shared" si="18"/>
        <v>1745.5927520402527</v>
      </c>
      <c r="I68">
        <v>40822.81971148403</v>
      </c>
      <c r="J68">
        <v>2356.9319396043993</v>
      </c>
      <c r="K68">
        <v>9074.9266172038733</v>
      </c>
      <c r="L68">
        <v>52254.678268292308</v>
      </c>
      <c r="O68">
        <v>1555.017257163895</v>
      </c>
      <c r="P68">
        <v>0</v>
      </c>
      <c r="Q68">
        <v>276.1354948763576</v>
      </c>
      <c r="R68">
        <v>1831.1527520402526</v>
      </c>
    </row>
    <row r="69" spans="1:18" x14ac:dyDescent="0.25">
      <c r="A69" s="5"/>
      <c r="B69" s="6"/>
      <c r="C69" s="7" t="s">
        <v>25</v>
      </c>
      <c r="D69" s="8">
        <f>D27+D31+D37+D43+D46+D49+D55+D64</f>
        <v>0</v>
      </c>
      <c r="E69" s="8">
        <f t="shared" ref="E69:F69" si="19">E27+E31+E37+E43+E46+E49+E55+E64</f>
        <v>0</v>
      </c>
      <c r="F69" s="8">
        <f t="shared" si="19"/>
        <v>0</v>
      </c>
      <c r="G69" s="8">
        <f>SUM(D69:F69)</f>
        <v>0</v>
      </c>
      <c r="I69">
        <v>39192.469280239857</v>
      </c>
      <c r="J69">
        <v>2356.9319396043993</v>
      </c>
      <c r="K69">
        <v>8785.3877269041895</v>
      </c>
      <c r="L69">
        <v>50334.788946748449</v>
      </c>
      <c r="O69">
        <v>0</v>
      </c>
      <c r="P69">
        <v>0</v>
      </c>
      <c r="Q69">
        <v>0</v>
      </c>
      <c r="R69">
        <v>0</v>
      </c>
    </row>
    <row r="70" spans="1:18" x14ac:dyDescent="0.25">
      <c r="A70" s="5"/>
      <c r="B70" s="6"/>
      <c r="C70" s="7" t="s">
        <v>26</v>
      </c>
      <c r="D70" s="8">
        <f t="shared" ref="D70:F71" si="20">D28+D32+D38+D44+D47+D50+D56+D65</f>
        <v>1555.017257163895</v>
      </c>
      <c r="E70" s="8">
        <f t="shared" si="20"/>
        <v>0</v>
      </c>
      <c r="F70" s="8">
        <f t="shared" si="20"/>
        <v>190.5754948763576</v>
      </c>
      <c r="G70" s="8">
        <f t="shared" ref="G70:G71" si="21">SUM(D70:F70)</f>
        <v>1745.5927520402527</v>
      </c>
      <c r="I70">
        <v>1630.3504312441673</v>
      </c>
      <c r="J70">
        <v>0</v>
      </c>
      <c r="K70">
        <v>289.53889029968332</v>
      </c>
      <c r="L70">
        <v>1919.8893215438507</v>
      </c>
      <c r="O70">
        <v>1555.017257163895</v>
      </c>
      <c r="P70">
        <v>0</v>
      </c>
      <c r="Q70">
        <v>276.1354948763576</v>
      </c>
      <c r="R70">
        <v>1831.1527520402526</v>
      </c>
    </row>
    <row r="71" spans="1:18" x14ac:dyDescent="0.25">
      <c r="A71" s="5"/>
      <c r="B71" s="6"/>
      <c r="C71" s="7" t="s">
        <v>27</v>
      </c>
      <c r="D71" s="8">
        <f t="shared" si="20"/>
        <v>0</v>
      </c>
      <c r="E71" s="8">
        <f t="shared" si="20"/>
        <v>0</v>
      </c>
      <c r="F71" s="8">
        <f t="shared" si="20"/>
        <v>0</v>
      </c>
      <c r="G71" s="8">
        <f t="shared" si="21"/>
        <v>0</v>
      </c>
      <c r="I71">
        <v>0</v>
      </c>
      <c r="J71">
        <v>0</v>
      </c>
      <c r="K71">
        <v>0</v>
      </c>
      <c r="L71">
        <v>0</v>
      </c>
      <c r="O71">
        <v>0</v>
      </c>
      <c r="P71">
        <v>0</v>
      </c>
      <c r="Q71">
        <v>0</v>
      </c>
      <c r="R71">
        <v>0</v>
      </c>
    </row>
    <row r="72" spans="1:18" x14ac:dyDescent="0.25">
      <c r="A72" s="13"/>
      <c r="B72" s="6" t="s">
        <v>65</v>
      </c>
      <c r="C72" s="6"/>
      <c r="D72" s="10"/>
      <c r="E72" s="10"/>
      <c r="F72" s="10"/>
      <c r="G72" s="10"/>
    </row>
    <row r="73" spans="1:18" ht="63.75" x14ac:dyDescent="0.25">
      <c r="A73" s="5"/>
      <c r="B73" s="14" t="s">
        <v>66</v>
      </c>
      <c r="C73" s="15" t="s">
        <v>72</v>
      </c>
      <c r="D73" s="9">
        <v>26.5</v>
      </c>
      <c r="E73" s="9">
        <v>0</v>
      </c>
      <c r="F73" s="9">
        <v>4.7</v>
      </c>
      <c r="G73" s="8">
        <f>SUM(D73:F73)</f>
        <v>31.2</v>
      </c>
      <c r="I73">
        <v>682.56</v>
      </c>
      <c r="J73">
        <v>39.409999999999997</v>
      </c>
      <c r="K73">
        <v>151.72999999999999</v>
      </c>
      <c r="L73">
        <v>873.7</v>
      </c>
      <c r="O73">
        <v>26.5</v>
      </c>
      <c r="P73">
        <v>0</v>
      </c>
      <c r="Q73">
        <v>4.7</v>
      </c>
      <c r="R73">
        <v>31.2</v>
      </c>
    </row>
    <row r="74" spans="1:18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1581.517257163895</v>
      </c>
      <c r="E74" s="10">
        <f t="shared" ref="E74:G74" si="22">E68+E73</f>
        <v>0</v>
      </c>
      <c r="F74" s="10">
        <f t="shared" si="22"/>
        <v>195.27549487635758</v>
      </c>
      <c r="G74" s="10">
        <f t="shared" si="22"/>
        <v>1776.7927520402527</v>
      </c>
      <c r="I74">
        <v>41505.379711484027</v>
      </c>
      <c r="J74">
        <v>2396.3419396043992</v>
      </c>
      <c r="K74">
        <v>9226.6566172038729</v>
      </c>
      <c r="L74">
        <v>53128.378268292297</v>
      </c>
      <c r="O74">
        <v>1581.517257163895</v>
      </c>
      <c r="P74">
        <v>0</v>
      </c>
      <c r="Q74">
        <v>280.83549487635759</v>
      </c>
      <c r="R74">
        <v>1862.3527520402527</v>
      </c>
    </row>
    <row r="75" spans="1:18" x14ac:dyDescent="0.25">
      <c r="A75" s="13"/>
      <c r="B75" s="6"/>
      <c r="C75" s="6"/>
      <c r="D75" s="10"/>
      <c r="E75" s="10"/>
      <c r="F75" s="10"/>
      <c r="G75" s="10"/>
    </row>
    <row r="76" spans="1:18" x14ac:dyDescent="0.25">
      <c r="A76" s="13"/>
      <c r="B76" s="6" t="s">
        <v>68</v>
      </c>
      <c r="C76" s="6"/>
      <c r="D76" s="10"/>
      <c r="E76" s="10"/>
      <c r="F76" s="10"/>
      <c r="G76" s="10"/>
    </row>
    <row r="77" spans="1:18" x14ac:dyDescent="0.25">
      <c r="A77" s="5"/>
      <c r="B77" s="7" t="s">
        <v>69</v>
      </c>
      <c r="C77" s="7" t="s">
        <v>70</v>
      </c>
      <c r="D77" s="8">
        <f>D74*0.2</f>
        <v>316.30345143277901</v>
      </c>
      <c r="E77" s="8">
        <f>E74*0.2</f>
        <v>0</v>
      </c>
      <c r="F77" s="8">
        <f>F74*0.2</f>
        <v>39.05509897527152</v>
      </c>
      <c r="G77" s="8">
        <f>SUM(D77:F77)</f>
        <v>355.35855040805052</v>
      </c>
      <c r="I77">
        <v>8301.08</v>
      </c>
      <c r="J77">
        <v>479.27</v>
      </c>
      <c r="K77">
        <v>1845.33</v>
      </c>
      <c r="L77">
        <v>10625.68</v>
      </c>
      <c r="O77">
        <v>316.3</v>
      </c>
      <c r="P77">
        <v>0</v>
      </c>
      <c r="Q77">
        <v>56.17</v>
      </c>
      <c r="R77">
        <v>372.47</v>
      </c>
    </row>
    <row r="78" spans="1:18" x14ac:dyDescent="0.25">
      <c r="A78" s="13"/>
      <c r="B78" s="6" t="s">
        <v>71</v>
      </c>
      <c r="C78" s="6"/>
      <c r="D78" s="10">
        <f>D74+D77</f>
        <v>1897.820708596674</v>
      </c>
      <c r="E78" s="10">
        <f>E74+E77</f>
        <v>0</v>
      </c>
      <c r="F78" s="10">
        <f>F74+F77</f>
        <v>234.33059385162909</v>
      </c>
      <c r="G78" s="10">
        <f>G74+G77</f>
        <v>2132.1513024483033</v>
      </c>
      <c r="I78">
        <v>49806.459711484029</v>
      </c>
      <c r="J78">
        <v>2875.6119396043991</v>
      </c>
      <c r="K78">
        <v>11071.986617203873</v>
      </c>
      <c r="L78">
        <v>63754.058268292305</v>
      </c>
      <c r="O78">
        <v>1897.817257163895</v>
      </c>
      <c r="P78">
        <v>0</v>
      </c>
      <c r="Q78">
        <v>337.0054948763576</v>
      </c>
      <c r="R78">
        <v>2234.8227520402525</v>
      </c>
    </row>
    <row r="79" spans="1:18" x14ac:dyDescent="0.25">
      <c r="A79" s="1"/>
      <c r="B79" s="1"/>
      <c r="C79" s="1"/>
      <c r="D79" s="1"/>
      <c r="E79" s="1"/>
      <c r="F79" s="1"/>
      <c r="G79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31:D35 F55:F58 E34:F34 E35:G35 D37:F40 D41:G41 D42:F52 D54:F54 D53:G53 F60:F67">
    <cfRule type="cellIs" dxfId="11" priority="4" operator="equal">
      <formula>"нет"</formula>
    </cfRule>
  </conditionalFormatting>
  <conditionalFormatting sqref="D17:F17">
    <cfRule type="cellIs" dxfId="10" priority="3" operator="equal">
      <formula>"нет"</formula>
    </cfRule>
  </conditionalFormatting>
  <conditionalFormatting sqref="F14:F16">
    <cfRule type="cellIs" dxfId="9" priority="2" operator="equal">
      <formula>"нет"</formula>
    </cfRule>
  </conditionalFormatting>
  <conditionalFormatting sqref="D22:F22">
    <cfRule type="cellIs" dxfId="8" priority="1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B79"/>
  <sheetViews>
    <sheetView topLeftCell="A37" zoomScale="77" zoomScaleNormal="77" workbookViewId="0">
      <selection activeCell="B5" sqref="B5:G5"/>
    </sheetView>
  </sheetViews>
  <sheetFormatPr defaultRowHeight="15" x14ac:dyDescent="0.25"/>
  <cols>
    <col min="1" max="1" width="5.85546875" customWidth="1"/>
    <col min="2" max="2" width="17" customWidth="1"/>
    <col min="3" max="3" width="48.140625" customWidth="1"/>
    <col min="4" max="7" width="18.140625" customWidth="1"/>
    <col min="9" max="15" width="0" hidden="1" customWidth="1"/>
    <col min="17" max="20" width="0" hidden="1" customWidth="1"/>
    <col min="21" max="21" width="0" style="31" hidden="1" customWidth="1"/>
    <col min="22" max="24" width="0" hidden="1" customWidth="1"/>
  </cols>
  <sheetData>
    <row r="3" spans="1:7" x14ac:dyDescent="0.25">
      <c r="A3" s="1"/>
      <c r="B3" s="50" t="s">
        <v>0</v>
      </c>
      <c r="C3" s="50"/>
      <c r="D3" s="50"/>
      <c r="E3" s="50"/>
      <c r="F3" s="50"/>
      <c r="G3" s="50"/>
    </row>
    <row r="4" spans="1:7" x14ac:dyDescent="0.25">
      <c r="A4" s="1"/>
      <c r="B4" s="1"/>
      <c r="C4" s="1"/>
      <c r="D4" s="1"/>
      <c r="E4" s="1"/>
      <c r="F4" s="1"/>
      <c r="G4" s="1"/>
    </row>
    <row r="5" spans="1:7" ht="24.75" customHeight="1" x14ac:dyDescent="0.25">
      <c r="A5" s="1"/>
      <c r="B5" s="51" t="s">
        <v>93</v>
      </c>
      <c r="C5" s="51"/>
      <c r="D5" s="51"/>
      <c r="E5" s="51"/>
      <c r="F5" s="51"/>
      <c r="G5" s="51"/>
    </row>
    <row r="6" spans="1:7" x14ac:dyDescent="0.25">
      <c r="A6" s="1"/>
      <c r="B6" s="1"/>
      <c r="C6" s="52" t="s">
        <v>1</v>
      </c>
      <c r="D6" s="52"/>
      <c r="E6" s="52"/>
      <c r="F6" s="52"/>
      <c r="G6" s="52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53" t="s">
        <v>3</v>
      </c>
      <c r="B10" s="53" t="s">
        <v>4</v>
      </c>
      <c r="C10" s="53" t="s">
        <v>5</v>
      </c>
      <c r="D10" s="54" t="s">
        <v>6</v>
      </c>
      <c r="E10" s="54"/>
      <c r="F10" s="54"/>
      <c r="G10" s="53" t="s">
        <v>7</v>
      </c>
    </row>
    <row r="11" spans="1:7" ht="25.5" x14ac:dyDescent="0.25">
      <c r="A11" s="53"/>
      <c r="B11" s="53"/>
      <c r="C11" s="53"/>
      <c r="D11" s="3" t="s">
        <v>8</v>
      </c>
      <c r="E11" s="3" t="s">
        <v>9</v>
      </c>
      <c r="F11" s="3" t="s">
        <v>10</v>
      </c>
      <c r="G11" s="53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f>N('[1]Расчет стоимости'!R12)+N('[1]Расчет стоимости'!R13)</f>
        <v>0.02</v>
      </c>
      <c r="G14" s="8">
        <f t="shared" ref="G14:G17" si="0">IFERROR(D14+E14+F14,0)</f>
        <v>0.02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28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0.02</v>
      </c>
      <c r="G17" s="11">
        <f t="shared" si="0"/>
        <v>0.02</v>
      </c>
      <c r="Q17" t="s">
        <v>86</v>
      </c>
      <c r="V17" t="s">
        <v>87</v>
      </c>
    </row>
    <row r="18" spans="1:28" x14ac:dyDescent="0.25">
      <c r="A18" s="5"/>
      <c r="B18" s="6" t="s">
        <v>16</v>
      </c>
      <c r="C18" s="7"/>
      <c r="D18" s="8"/>
      <c r="E18" s="8"/>
      <c r="F18" s="8"/>
      <c r="G18" s="12"/>
    </row>
    <row r="19" spans="1:28" x14ac:dyDescent="0.25">
      <c r="A19" s="5"/>
      <c r="B19" s="6"/>
      <c r="C19" s="7" t="s">
        <v>17</v>
      </c>
      <c r="D19" s="8">
        <v>-122.53999999999999</v>
      </c>
      <c r="E19" s="8">
        <v>0</v>
      </c>
      <c r="F19" s="8">
        <v>0</v>
      </c>
      <c r="G19" s="12">
        <f>SUM(D19:F19)</f>
        <v>-122.53999999999999</v>
      </c>
      <c r="I19">
        <v>0</v>
      </c>
      <c r="J19">
        <v>0</v>
      </c>
      <c r="K19">
        <v>0</v>
      </c>
      <c r="L19">
        <v>0</v>
      </c>
      <c r="Q19">
        <v>0</v>
      </c>
      <c r="R19">
        <v>0</v>
      </c>
      <c r="S19">
        <v>0</v>
      </c>
      <c r="T19">
        <v>0</v>
      </c>
      <c r="V19">
        <v>0</v>
      </c>
      <c r="W19">
        <v>0</v>
      </c>
      <c r="X19">
        <v>0</v>
      </c>
      <c r="Y19">
        <v>-122.53999999999999</v>
      </c>
      <c r="Z19">
        <v>0</v>
      </c>
      <c r="AA19">
        <v>0</v>
      </c>
      <c r="AB19">
        <v>-122.53999999999999</v>
      </c>
    </row>
    <row r="20" spans="1:28" x14ac:dyDescent="0.25">
      <c r="A20" s="5"/>
      <c r="B20" s="6"/>
      <c r="C20" s="7" t="s">
        <v>18</v>
      </c>
      <c r="D20" s="8">
        <v>0</v>
      </c>
      <c r="E20" s="8">
        <v>0</v>
      </c>
      <c r="F20" s="8">
        <v>0</v>
      </c>
      <c r="G20" s="12">
        <f t="shared" ref="G20:G22" si="2">SUM(D20:F20)</f>
        <v>0</v>
      </c>
      <c r="I20">
        <v>0</v>
      </c>
      <c r="J20">
        <v>0</v>
      </c>
      <c r="K20">
        <v>0</v>
      </c>
      <c r="L20">
        <v>0</v>
      </c>
      <c r="Q20">
        <v>0</v>
      </c>
      <c r="R20">
        <v>0</v>
      </c>
      <c r="S20">
        <v>0</v>
      </c>
      <c r="T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</row>
    <row r="21" spans="1:28" x14ac:dyDescent="0.25">
      <c r="A21" s="5"/>
      <c r="B21" s="6"/>
      <c r="C21" s="7" t="s">
        <v>19</v>
      </c>
      <c r="D21" s="8">
        <v>4405.0904010060085</v>
      </c>
      <c r="E21" s="8">
        <v>1678.5535839038705</v>
      </c>
      <c r="F21" s="8">
        <v>0</v>
      </c>
      <c r="G21" s="12">
        <f t="shared" si="2"/>
        <v>6083.6439849098788</v>
      </c>
      <c r="I21">
        <v>9991.4409975687158</v>
      </c>
      <c r="J21">
        <v>13393.238369209004</v>
      </c>
      <c r="K21">
        <v>0</v>
      </c>
      <c r="L21">
        <v>23384.67936677772</v>
      </c>
      <c r="Q21">
        <v>9844.7447199999988</v>
      </c>
      <c r="R21">
        <v>11720.719199999998</v>
      </c>
      <c r="S21">
        <v>0</v>
      </c>
      <c r="T21">
        <v>21565.463919999995</v>
      </c>
      <c r="V21">
        <v>1499.4932160729513</v>
      </c>
      <c r="W21">
        <v>1785.1521568373059</v>
      </c>
      <c r="X21">
        <v>0</v>
      </c>
      <c r="Y21">
        <v>4405.0904010060085</v>
      </c>
      <c r="Z21">
        <v>1678.5535839038705</v>
      </c>
      <c r="AA21">
        <v>0</v>
      </c>
      <c r="AB21">
        <v>6083.6439849098788</v>
      </c>
    </row>
    <row r="22" spans="1:28" s="17" customFormat="1" x14ac:dyDescent="0.25">
      <c r="A22" s="13"/>
      <c r="B22" s="6"/>
      <c r="C22" s="6" t="s">
        <v>20</v>
      </c>
      <c r="D22" s="10">
        <f>SUM(D19:D21)</f>
        <v>4282.5504010060085</v>
      </c>
      <c r="E22" s="10">
        <f t="shared" ref="E22:F22" si="3">SUM(E19:E21)</f>
        <v>1678.5535839038705</v>
      </c>
      <c r="F22" s="10">
        <f t="shared" si="3"/>
        <v>0</v>
      </c>
      <c r="G22" s="11">
        <f t="shared" si="2"/>
        <v>5961.1039849098788</v>
      </c>
      <c r="I22" s="17">
        <v>9991.4409975687158</v>
      </c>
      <c r="J22" s="17">
        <v>13393.238369209004</v>
      </c>
      <c r="K22" s="17">
        <v>0</v>
      </c>
      <c r="L22" s="17">
        <v>23384.67936677772</v>
      </c>
      <c r="Q22" s="17">
        <v>9844.7447199999988</v>
      </c>
      <c r="R22" s="17">
        <v>11720.719199999998</v>
      </c>
      <c r="S22" s="17">
        <v>0</v>
      </c>
      <c r="T22" s="17">
        <v>21565.463919999995</v>
      </c>
      <c r="U22" s="32"/>
      <c r="V22" s="17">
        <v>1499.4932160729513</v>
      </c>
      <c r="W22" s="17">
        <v>1785.1521568373059</v>
      </c>
      <c r="X22" s="17">
        <v>0</v>
      </c>
      <c r="Y22" s="17">
        <v>4282.5504010060085</v>
      </c>
      <c r="Z22" s="17">
        <v>1678.5535839038705</v>
      </c>
      <c r="AA22" s="17">
        <v>0</v>
      </c>
      <c r="AB22" s="17">
        <v>5961.1039849098788</v>
      </c>
    </row>
    <row r="23" spans="1:28" x14ac:dyDescent="0.25">
      <c r="A23" s="5"/>
      <c r="B23" s="6" t="s">
        <v>21</v>
      </c>
      <c r="C23" s="7"/>
      <c r="D23" s="8"/>
      <c r="E23" s="8"/>
      <c r="F23" s="8"/>
      <c r="G23" s="12"/>
    </row>
    <row r="24" spans="1:28" x14ac:dyDescent="0.25">
      <c r="A24" s="5"/>
      <c r="B24" s="6" t="s">
        <v>22</v>
      </c>
      <c r="C24" s="7"/>
      <c r="D24" s="8"/>
      <c r="E24" s="8"/>
      <c r="F24" s="8"/>
      <c r="G24" s="12"/>
    </row>
    <row r="25" spans="1:28" x14ac:dyDescent="0.25">
      <c r="A25" s="5"/>
      <c r="B25" s="6" t="s">
        <v>23</v>
      </c>
      <c r="C25" s="7"/>
      <c r="D25" s="8"/>
      <c r="E25" s="8"/>
      <c r="F25" s="8"/>
      <c r="G25" s="12"/>
    </row>
    <row r="26" spans="1:28" x14ac:dyDescent="0.25">
      <c r="A26" s="13"/>
      <c r="B26" s="6"/>
      <c r="C26" s="6" t="s">
        <v>24</v>
      </c>
      <c r="D26" s="10">
        <f>D22</f>
        <v>4282.5504010060085</v>
      </c>
      <c r="E26" s="10">
        <f t="shared" ref="E26:G26" si="4">E22</f>
        <v>1678.5535839038705</v>
      </c>
      <c r="F26" s="10">
        <f t="shared" si="4"/>
        <v>0</v>
      </c>
      <c r="G26" s="10">
        <f t="shared" si="4"/>
        <v>5961.1039849098788</v>
      </c>
      <c r="I26">
        <v>9991.4409975687158</v>
      </c>
      <c r="J26">
        <v>13393.238369209004</v>
      </c>
      <c r="K26">
        <v>0</v>
      </c>
      <c r="L26">
        <v>23384.67936677772</v>
      </c>
      <c r="Q26">
        <v>9844.7447199999988</v>
      </c>
      <c r="R26">
        <v>11720.719199999998</v>
      </c>
      <c r="S26">
        <v>0</v>
      </c>
      <c r="T26">
        <v>21565.463919999995</v>
      </c>
      <c r="V26">
        <v>1499.4932160729513</v>
      </c>
      <c r="W26">
        <v>1785.1521568373059</v>
      </c>
      <c r="X26">
        <v>0</v>
      </c>
      <c r="Y26">
        <v>4282.5504010060085</v>
      </c>
      <c r="Z26">
        <v>1678.5535839038705</v>
      </c>
      <c r="AA26">
        <v>0</v>
      </c>
      <c r="AB26">
        <v>5961.1039849098788</v>
      </c>
    </row>
    <row r="27" spans="1:28" x14ac:dyDescent="0.25">
      <c r="A27" s="5"/>
      <c r="B27" s="6"/>
      <c r="C27" s="7" t="s">
        <v>25</v>
      </c>
      <c r="D27" s="8">
        <f>D19</f>
        <v>-122.53999999999999</v>
      </c>
      <c r="E27" s="8">
        <f t="shared" ref="E27:G29" si="5">E19</f>
        <v>0</v>
      </c>
      <c r="F27" s="8">
        <f t="shared" si="5"/>
        <v>0</v>
      </c>
      <c r="G27" s="8">
        <f t="shared" si="5"/>
        <v>-122.53999999999999</v>
      </c>
      <c r="I27">
        <v>0</v>
      </c>
      <c r="J27">
        <v>0</v>
      </c>
      <c r="K27">
        <v>0</v>
      </c>
      <c r="L27">
        <v>0</v>
      </c>
      <c r="Q27">
        <v>0</v>
      </c>
      <c r="R27">
        <v>0</v>
      </c>
      <c r="S27">
        <v>0</v>
      </c>
      <c r="T27">
        <v>0</v>
      </c>
      <c r="V27">
        <v>0</v>
      </c>
      <c r="W27">
        <v>0</v>
      </c>
      <c r="X27">
        <v>0</v>
      </c>
      <c r="Y27">
        <v>-122.53999999999999</v>
      </c>
      <c r="Z27">
        <v>0</v>
      </c>
      <c r="AA27">
        <v>0</v>
      </c>
      <c r="AB27">
        <v>-122.53999999999999</v>
      </c>
    </row>
    <row r="28" spans="1:28" x14ac:dyDescent="0.25">
      <c r="A28" s="5"/>
      <c r="B28" s="6"/>
      <c r="C28" s="7" t="s">
        <v>26</v>
      </c>
      <c r="D28" s="8">
        <f>D20</f>
        <v>0</v>
      </c>
      <c r="E28" s="8">
        <f t="shared" si="5"/>
        <v>0</v>
      </c>
      <c r="F28" s="8">
        <f t="shared" si="5"/>
        <v>0</v>
      </c>
      <c r="G28" s="8">
        <f t="shared" si="5"/>
        <v>0</v>
      </c>
      <c r="I28">
        <v>0</v>
      </c>
      <c r="J28">
        <v>0</v>
      </c>
      <c r="K28">
        <v>0</v>
      </c>
      <c r="L28">
        <v>0</v>
      </c>
      <c r="Q28">
        <v>0</v>
      </c>
      <c r="R28">
        <v>0</v>
      </c>
      <c r="S28">
        <v>0</v>
      </c>
      <c r="T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</row>
    <row r="29" spans="1:28" x14ac:dyDescent="0.25">
      <c r="A29" s="5"/>
      <c r="B29" s="6"/>
      <c r="C29" s="7" t="s">
        <v>27</v>
      </c>
      <c r="D29" s="8">
        <f>D21</f>
        <v>4405.0904010060085</v>
      </c>
      <c r="E29" s="8">
        <f t="shared" si="5"/>
        <v>1678.5535839038705</v>
      </c>
      <c r="F29" s="8">
        <f t="shared" si="5"/>
        <v>0</v>
      </c>
      <c r="G29" s="8">
        <f t="shared" si="5"/>
        <v>6083.6439849098788</v>
      </c>
      <c r="I29">
        <v>9991.4409975687158</v>
      </c>
      <c r="J29">
        <v>13393.238369209004</v>
      </c>
      <c r="K29">
        <v>0</v>
      </c>
      <c r="L29">
        <v>23384.67936677772</v>
      </c>
      <c r="Q29">
        <v>9844.7447199999988</v>
      </c>
      <c r="R29">
        <v>11720.719199999998</v>
      </c>
      <c r="S29">
        <v>0</v>
      </c>
      <c r="T29">
        <v>21565.463919999995</v>
      </c>
      <c r="V29">
        <v>1499.4932160729513</v>
      </c>
      <c r="W29">
        <v>1785.1521568373059</v>
      </c>
      <c r="X29">
        <v>0</v>
      </c>
      <c r="Y29">
        <v>4405.0904010060085</v>
      </c>
      <c r="Z29">
        <v>1678.5535839038705</v>
      </c>
      <c r="AA29">
        <v>0</v>
      </c>
      <c r="AB29">
        <v>6083.6439849098788</v>
      </c>
    </row>
    <row r="30" spans="1:28" x14ac:dyDescent="0.25">
      <c r="A30" s="5"/>
      <c r="B30" s="6" t="s">
        <v>28</v>
      </c>
      <c r="C30" s="7"/>
      <c r="D30" s="8"/>
      <c r="E30" s="8"/>
      <c r="F30" s="8"/>
      <c r="G30" s="8"/>
    </row>
    <row r="31" spans="1:28" x14ac:dyDescent="0.25">
      <c r="A31" s="5"/>
      <c r="B31" s="7" t="s">
        <v>29</v>
      </c>
      <c r="C31" s="7" t="s">
        <v>30</v>
      </c>
      <c r="D31" s="9">
        <v>11.41</v>
      </c>
      <c r="E31" s="8"/>
      <c r="F31" s="8"/>
      <c r="G31" s="8">
        <f>SUM(D31:F31)</f>
        <v>11.41</v>
      </c>
      <c r="I31">
        <v>0</v>
      </c>
      <c r="L31">
        <v>0</v>
      </c>
      <c r="Q31">
        <v>0</v>
      </c>
      <c r="T31">
        <v>0</v>
      </c>
      <c r="V31">
        <v>0</v>
      </c>
      <c r="Y31">
        <v>11.41</v>
      </c>
      <c r="AB31">
        <v>11.41</v>
      </c>
    </row>
    <row r="32" spans="1:28" x14ac:dyDescent="0.25">
      <c r="A32" s="5"/>
      <c r="B32" s="7" t="s">
        <v>29</v>
      </c>
      <c r="C32" s="7" t="s">
        <v>31</v>
      </c>
      <c r="D32" s="9">
        <v>0</v>
      </c>
      <c r="E32" s="8"/>
      <c r="F32" s="8"/>
      <c r="G32" s="8">
        <f t="shared" ref="G32:G34" si="6">SUM(D32:F32)</f>
        <v>0</v>
      </c>
      <c r="I32">
        <v>0</v>
      </c>
      <c r="L32">
        <v>0</v>
      </c>
      <c r="Q32">
        <v>0</v>
      </c>
      <c r="T32">
        <v>0</v>
      </c>
      <c r="V32">
        <v>0</v>
      </c>
      <c r="Y32">
        <v>0</v>
      </c>
      <c r="AB32">
        <v>0</v>
      </c>
    </row>
    <row r="33" spans="1:28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2849.63</v>
      </c>
      <c r="L33">
        <v>2849.63</v>
      </c>
      <c r="Q33">
        <v>599.59</v>
      </c>
      <c r="T33">
        <v>599.59</v>
      </c>
      <c r="V33">
        <v>91.29</v>
      </c>
      <c r="Y33">
        <v>0</v>
      </c>
      <c r="AB33">
        <v>0</v>
      </c>
    </row>
    <row r="34" spans="1:28" s="17" customFormat="1" x14ac:dyDescent="0.25">
      <c r="A34" s="13"/>
      <c r="B34" s="6"/>
      <c r="C34" s="6" t="s">
        <v>33</v>
      </c>
      <c r="D34" s="10">
        <f>SUM(D31:D33)</f>
        <v>11.41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11.41</v>
      </c>
      <c r="I34" s="17">
        <v>2849.63</v>
      </c>
      <c r="J34" s="17">
        <v>0</v>
      </c>
      <c r="K34" s="17">
        <v>0</v>
      </c>
      <c r="L34" s="17">
        <v>2849.63</v>
      </c>
      <c r="Q34" s="17">
        <v>599.59</v>
      </c>
      <c r="R34" s="17">
        <v>0</v>
      </c>
      <c r="S34" s="17">
        <v>0</v>
      </c>
      <c r="T34" s="17">
        <v>599.59</v>
      </c>
      <c r="U34" s="32"/>
      <c r="V34" s="17">
        <v>91.29</v>
      </c>
      <c r="W34" s="17">
        <v>0</v>
      </c>
      <c r="X34" s="17">
        <v>0</v>
      </c>
      <c r="Y34" s="17">
        <v>11.41</v>
      </c>
      <c r="Z34" s="17">
        <v>0</v>
      </c>
      <c r="AA34" s="17">
        <v>0</v>
      </c>
      <c r="AB34" s="17">
        <v>11.41</v>
      </c>
    </row>
    <row r="35" spans="1:28" x14ac:dyDescent="0.25">
      <c r="A35" s="13"/>
      <c r="B35" s="6"/>
      <c r="C35" s="6" t="s">
        <v>34</v>
      </c>
      <c r="D35" s="10">
        <f>D34+D26</f>
        <v>4293.9604010060084</v>
      </c>
      <c r="E35" s="10">
        <f t="shared" ref="E35:G35" si="8">E34+E26</f>
        <v>1678.5535839038705</v>
      </c>
      <c r="F35" s="10">
        <f t="shared" si="8"/>
        <v>0</v>
      </c>
      <c r="G35" s="10">
        <f t="shared" si="8"/>
        <v>5972.5139849098787</v>
      </c>
      <c r="I35">
        <v>12841.070997568717</v>
      </c>
      <c r="J35">
        <v>13393.238369209004</v>
      </c>
      <c r="K35">
        <v>0</v>
      </c>
      <c r="L35">
        <v>26234.309366777721</v>
      </c>
      <c r="Q35">
        <v>10444.334719999999</v>
      </c>
      <c r="R35">
        <v>11720.719199999998</v>
      </c>
      <c r="S35">
        <v>0</v>
      </c>
      <c r="T35">
        <v>22165.053919999998</v>
      </c>
      <c r="V35">
        <v>1590.7832160729513</v>
      </c>
      <c r="W35">
        <v>1785.1521568373059</v>
      </c>
      <c r="X35">
        <v>0</v>
      </c>
      <c r="Y35">
        <v>4293.9604010060084</v>
      </c>
      <c r="Z35">
        <v>1678.5535839038705</v>
      </c>
      <c r="AA35">
        <v>0</v>
      </c>
      <c r="AB35">
        <v>5972.5139849098787</v>
      </c>
    </row>
    <row r="36" spans="1:28" x14ac:dyDescent="0.25">
      <c r="A36" s="5"/>
      <c r="B36" s="6" t="s">
        <v>35</v>
      </c>
      <c r="C36" s="7"/>
      <c r="D36" s="8"/>
      <c r="E36" s="8"/>
      <c r="F36" s="8"/>
      <c r="G36" s="8"/>
    </row>
    <row r="37" spans="1:28" x14ac:dyDescent="0.25">
      <c r="A37" s="5"/>
      <c r="B37" s="14" t="s">
        <v>36</v>
      </c>
      <c r="C37" s="7" t="s">
        <v>37</v>
      </c>
      <c r="D37" s="9">
        <v>19.02</v>
      </c>
      <c r="E37" s="8"/>
      <c r="F37" s="8"/>
      <c r="G37" s="8">
        <f>SUM(D37:F37)</f>
        <v>19.02</v>
      </c>
      <c r="I37">
        <v>0</v>
      </c>
      <c r="L37">
        <v>0</v>
      </c>
      <c r="Q37">
        <v>0</v>
      </c>
      <c r="T37">
        <v>0</v>
      </c>
      <c r="V37">
        <v>0</v>
      </c>
      <c r="Y37">
        <v>19.02</v>
      </c>
      <c r="AB37">
        <v>19.02</v>
      </c>
    </row>
    <row r="38" spans="1:28" x14ac:dyDescent="0.25">
      <c r="A38" s="5"/>
      <c r="B38" s="14" t="s">
        <v>36</v>
      </c>
      <c r="C38" s="7" t="s">
        <v>38</v>
      </c>
      <c r="D38" s="9">
        <v>0</v>
      </c>
      <c r="E38" s="8"/>
      <c r="F38" s="8"/>
      <c r="G38" s="8">
        <f>SUM(D38:F38)</f>
        <v>0</v>
      </c>
      <c r="I38">
        <v>0</v>
      </c>
      <c r="L38">
        <v>0</v>
      </c>
      <c r="Q38">
        <v>0</v>
      </c>
      <c r="T38">
        <v>0</v>
      </c>
      <c r="V38">
        <v>0</v>
      </c>
      <c r="Y38">
        <v>0</v>
      </c>
      <c r="AB38">
        <v>0</v>
      </c>
    </row>
    <row r="39" spans="1:28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>SUM(D39:F39)</f>
        <v>0</v>
      </c>
      <c r="I39">
        <v>1234.83</v>
      </c>
      <c r="L39">
        <v>1234.83</v>
      </c>
      <c r="Q39">
        <v>1169.24</v>
      </c>
      <c r="T39">
        <v>1169.24</v>
      </c>
      <c r="V39">
        <v>178.04</v>
      </c>
      <c r="Y39">
        <v>0</v>
      </c>
      <c r="AB39">
        <v>0</v>
      </c>
    </row>
    <row r="40" spans="1:28" x14ac:dyDescent="0.25">
      <c r="A40" s="13"/>
      <c r="B40" s="6"/>
      <c r="C40" s="6" t="s">
        <v>40</v>
      </c>
      <c r="D40" s="10">
        <f>SUM(D37:D39)</f>
        <v>19.02</v>
      </c>
      <c r="E40" s="10">
        <f>SUM(E37:E39)</f>
        <v>0</v>
      </c>
      <c r="F40" s="10">
        <f>SUM(F37:F39)</f>
        <v>0</v>
      </c>
      <c r="G40" s="10">
        <f t="shared" ref="G40" si="9">SUM(D40:F40)</f>
        <v>19.02</v>
      </c>
      <c r="I40">
        <v>1234.83</v>
      </c>
      <c r="J40">
        <v>0</v>
      </c>
      <c r="K40">
        <v>0</v>
      </c>
      <c r="L40">
        <v>1234.83</v>
      </c>
      <c r="Q40">
        <v>1169.24</v>
      </c>
      <c r="R40">
        <v>0</v>
      </c>
      <c r="S40">
        <v>0</v>
      </c>
      <c r="T40">
        <v>1169.24</v>
      </c>
      <c r="V40">
        <v>178.04</v>
      </c>
      <c r="W40">
        <v>0</v>
      </c>
      <c r="X40">
        <v>0</v>
      </c>
      <c r="Y40">
        <v>19.02</v>
      </c>
      <c r="Z40">
        <v>0</v>
      </c>
      <c r="AA40">
        <v>0</v>
      </c>
      <c r="AB40">
        <v>19.02</v>
      </c>
    </row>
    <row r="41" spans="1:28" x14ac:dyDescent="0.25">
      <c r="A41" s="13"/>
      <c r="B41" s="6"/>
      <c r="C41" s="6" t="s">
        <v>41</v>
      </c>
      <c r="D41" s="10">
        <f>D40+D35</f>
        <v>4312.9804010060088</v>
      </c>
      <c r="E41" s="10">
        <f t="shared" ref="E41:G41" si="10">E40+E35</f>
        <v>1678.5535839038705</v>
      </c>
      <c r="F41" s="10">
        <f t="shared" si="10"/>
        <v>0</v>
      </c>
      <c r="G41" s="10">
        <f t="shared" si="10"/>
        <v>5991.5339849098791</v>
      </c>
      <c r="I41">
        <v>14075.900997568717</v>
      </c>
      <c r="J41">
        <v>13393.238369209004</v>
      </c>
      <c r="K41">
        <v>0</v>
      </c>
      <c r="L41">
        <v>27469.139366777723</v>
      </c>
      <c r="Q41">
        <v>11613.574719999999</v>
      </c>
      <c r="R41">
        <v>11720.719199999998</v>
      </c>
      <c r="S41">
        <v>0</v>
      </c>
      <c r="T41">
        <v>23334.293919999996</v>
      </c>
      <c r="V41">
        <v>1768.8232160729513</v>
      </c>
      <c r="W41">
        <v>1785.1521568373059</v>
      </c>
      <c r="X41">
        <v>0</v>
      </c>
      <c r="Y41">
        <v>4312.9804010060088</v>
      </c>
      <c r="Z41">
        <v>1678.5535839038705</v>
      </c>
      <c r="AA41">
        <v>0</v>
      </c>
      <c r="AB41">
        <v>5991.5339849098791</v>
      </c>
    </row>
    <row r="42" spans="1:28" x14ac:dyDescent="0.25">
      <c r="A42" s="13"/>
      <c r="B42" s="6" t="s">
        <v>42</v>
      </c>
      <c r="C42" s="6"/>
      <c r="D42" s="10"/>
      <c r="E42" s="10"/>
      <c r="F42" s="10"/>
      <c r="G42" s="10"/>
    </row>
    <row r="43" spans="1:28" x14ac:dyDescent="0.25">
      <c r="A43" s="5"/>
      <c r="B43" s="7"/>
      <c r="C43" s="7" t="s">
        <v>43</v>
      </c>
      <c r="D43" s="8">
        <v>92.11</v>
      </c>
      <c r="E43" s="8"/>
      <c r="F43" s="8"/>
      <c r="G43" s="8">
        <f>SUM(D43:F43)</f>
        <v>92.11</v>
      </c>
      <c r="I43">
        <v>0</v>
      </c>
      <c r="L43">
        <v>0</v>
      </c>
      <c r="Q43">
        <v>0</v>
      </c>
      <c r="T43">
        <v>0</v>
      </c>
      <c r="V43">
        <v>0</v>
      </c>
      <c r="Y43">
        <v>92.11</v>
      </c>
      <c r="AB43">
        <v>92.11</v>
      </c>
    </row>
    <row r="44" spans="1:28" x14ac:dyDescent="0.25">
      <c r="A44" s="5"/>
      <c r="B44" s="7"/>
      <c r="C44" s="7" t="s">
        <v>44</v>
      </c>
      <c r="D44" s="8">
        <v>0</v>
      </c>
      <c r="E44" s="8"/>
      <c r="F44" s="8"/>
      <c r="G44" s="8">
        <f t="shared" ref="G44:G52" si="11">SUM(D44:F44)</f>
        <v>0</v>
      </c>
      <c r="I44">
        <v>0</v>
      </c>
      <c r="L44">
        <v>0</v>
      </c>
      <c r="Q44">
        <v>0</v>
      </c>
      <c r="T44">
        <v>0</v>
      </c>
      <c r="V44">
        <v>0</v>
      </c>
      <c r="Y44">
        <v>0</v>
      </c>
      <c r="AB44">
        <v>0</v>
      </c>
    </row>
    <row r="45" spans="1:28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1"/>
        <v>0</v>
      </c>
      <c r="I45">
        <v>671.98</v>
      </c>
      <c r="L45">
        <v>671.98</v>
      </c>
      <c r="Q45">
        <v>555.14</v>
      </c>
      <c r="T45">
        <v>555.14</v>
      </c>
      <c r="V45">
        <v>84.55</v>
      </c>
      <c r="Y45">
        <v>0</v>
      </c>
      <c r="AB45">
        <v>0</v>
      </c>
    </row>
    <row r="46" spans="1:28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1"/>
        <v>0</v>
      </c>
      <c r="K46">
        <v>0</v>
      </c>
      <c r="L46">
        <v>0</v>
      </c>
      <c r="S46">
        <v>0</v>
      </c>
      <c r="T46">
        <v>0</v>
      </c>
      <c r="X46">
        <v>0</v>
      </c>
      <c r="AA46">
        <v>0</v>
      </c>
      <c r="AB46">
        <v>0</v>
      </c>
    </row>
    <row r="47" spans="1:28" x14ac:dyDescent="0.25">
      <c r="A47" s="5"/>
      <c r="B47" s="7" t="s">
        <v>29</v>
      </c>
      <c r="C47" s="7" t="s">
        <v>47</v>
      </c>
      <c r="D47" s="8"/>
      <c r="E47" s="8"/>
      <c r="F47" s="8">
        <v>0</v>
      </c>
      <c r="G47" s="8">
        <f t="shared" si="11"/>
        <v>0</v>
      </c>
      <c r="K47">
        <v>0</v>
      </c>
      <c r="L47">
        <v>0</v>
      </c>
      <c r="S47">
        <v>0</v>
      </c>
      <c r="T47">
        <v>0</v>
      </c>
      <c r="X47">
        <v>0</v>
      </c>
      <c r="AA47">
        <v>0</v>
      </c>
      <c r="AB47">
        <v>0</v>
      </c>
    </row>
    <row r="48" spans="1:28" x14ac:dyDescent="0.25">
      <c r="A48" s="5"/>
      <c r="B48" s="14" t="s">
        <v>29</v>
      </c>
      <c r="C48" s="7" t="s">
        <v>48</v>
      </c>
      <c r="D48" s="8"/>
      <c r="E48" s="8"/>
      <c r="F48" s="8">
        <v>560.59332122397655</v>
      </c>
      <c r="G48" s="8">
        <f t="shared" si="11"/>
        <v>560.59332122397655</v>
      </c>
      <c r="K48">
        <v>3708.7159580572479</v>
      </c>
      <c r="L48">
        <v>3708.7159580572479</v>
      </c>
      <c r="S48">
        <v>3245.4091199999993</v>
      </c>
      <c r="T48">
        <v>3245.4091199999993</v>
      </c>
      <c r="X48">
        <v>494.25581773362501</v>
      </c>
      <c r="AA48">
        <v>560.59332122397655</v>
      </c>
      <c r="AB48">
        <v>560.59332122397655</v>
      </c>
    </row>
    <row r="49" spans="1:28" x14ac:dyDescent="0.25">
      <c r="A49" s="5"/>
      <c r="B49" s="7" t="s">
        <v>29</v>
      </c>
      <c r="C49" s="7" t="s">
        <v>49</v>
      </c>
      <c r="D49" s="8"/>
      <c r="E49" s="8"/>
      <c r="F49" s="8">
        <v>-238.36</v>
      </c>
      <c r="G49" s="8">
        <f t="shared" si="11"/>
        <v>-238.36</v>
      </c>
      <c r="K49">
        <v>0</v>
      </c>
      <c r="L49">
        <v>0</v>
      </c>
      <c r="S49">
        <v>0</v>
      </c>
      <c r="T49">
        <v>0</v>
      </c>
      <c r="X49">
        <v>0</v>
      </c>
      <c r="AA49">
        <v>-238.36</v>
      </c>
      <c r="AB49">
        <v>-238.36</v>
      </c>
    </row>
    <row r="50" spans="1:28" x14ac:dyDescent="0.25">
      <c r="A50" s="5"/>
      <c r="B50" s="7" t="s">
        <v>29</v>
      </c>
      <c r="C50" s="7" t="s">
        <v>50</v>
      </c>
      <c r="D50" s="8"/>
      <c r="E50" s="8"/>
      <c r="F50" s="8">
        <v>0</v>
      </c>
      <c r="G50" s="8">
        <f t="shared" si="11"/>
        <v>0</v>
      </c>
      <c r="K50">
        <v>0</v>
      </c>
      <c r="L50">
        <v>0</v>
      </c>
      <c r="S50">
        <v>0</v>
      </c>
      <c r="T50">
        <v>0</v>
      </c>
      <c r="X50">
        <v>0</v>
      </c>
      <c r="AA50">
        <v>0</v>
      </c>
      <c r="AB50">
        <v>0</v>
      </c>
    </row>
    <row r="51" spans="1:28" x14ac:dyDescent="0.25">
      <c r="A51" s="5"/>
      <c r="B51" s="7" t="s">
        <v>29</v>
      </c>
      <c r="C51" s="7" t="s">
        <v>51</v>
      </c>
      <c r="D51" s="8"/>
      <c r="E51" s="8"/>
      <c r="F51" s="8">
        <v>661.67343859158859</v>
      </c>
      <c r="G51" s="8">
        <f t="shared" si="11"/>
        <v>661.67343859158859</v>
      </c>
      <c r="K51">
        <v>389.29281586295792</v>
      </c>
      <c r="L51">
        <v>389.29281586295792</v>
      </c>
      <c r="S51">
        <v>876.33327999999995</v>
      </c>
      <c r="T51">
        <v>876.33327999999995</v>
      </c>
      <c r="X51">
        <v>133.37221614708827</v>
      </c>
      <c r="AA51">
        <v>661.67343859158859</v>
      </c>
      <c r="AB51">
        <v>661.67343859158859</v>
      </c>
    </row>
    <row r="52" spans="1:28" x14ac:dyDescent="0.25">
      <c r="A52" s="13"/>
      <c r="B52" s="6"/>
      <c r="C52" s="6" t="s">
        <v>52</v>
      </c>
      <c r="D52" s="10">
        <f>SUM(D43:D51)</f>
        <v>92.11</v>
      </c>
      <c r="E52" s="10">
        <f t="shared" ref="E52:F52" si="12">SUM(E43:E51)</f>
        <v>0</v>
      </c>
      <c r="F52" s="10">
        <f t="shared" si="12"/>
        <v>983.90675981556512</v>
      </c>
      <c r="G52" s="10">
        <f t="shared" si="11"/>
        <v>1076.0167598155651</v>
      </c>
      <c r="I52">
        <v>671.98</v>
      </c>
      <c r="J52">
        <v>0</v>
      </c>
      <c r="K52">
        <v>4098.0087739202063</v>
      </c>
      <c r="L52">
        <v>4769.9887739202059</v>
      </c>
      <c r="Q52">
        <v>555.14</v>
      </c>
      <c r="R52">
        <v>0</v>
      </c>
      <c r="S52">
        <v>4121.7423999999992</v>
      </c>
      <c r="T52">
        <v>4676.8823999999995</v>
      </c>
      <c r="V52">
        <v>84.55</v>
      </c>
      <c r="W52">
        <v>0</v>
      </c>
      <c r="X52">
        <v>627.62803388071325</v>
      </c>
      <c r="Y52">
        <v>92.11</v>
      </c>
      <c r="Z52">
        <v>0</v>
      </c>
      <c r="AA52">
        <v>983.90675981556512</v>
      </c>
      <c r="AB52">
        <v>1076.0167598155651</v>
      </c>
    </row>
    <row r="53" spans="1:28" x14ac:dyDescent="0.25">
      <c r="A53" s="13"/>
      <c r="B53" s="6"/>
      <c r="C53" s="6" t="s">
        <v>53</v>
      </c>
      <c r="D53" s="10">
        <f>D41+D52</f>
        <v>4405.0904010060085</v>
      </c>
      <c r="E53" s="10">
        <f t="shared" ref="E53:G53" si="13">E41+E52</f>
        <v>1678.5535839038705</v>
      </c>
      <c r="F53" s="10">
        <f t="shared" si="13"/>
        <v>983.90675981556512</v>
      </c>
      <c r="G53" s="10">
        <f t="shared" si="13"/>
        <v>7067.550744725444</v>
      </c>
      <c r="I53">
        <v>14747.880997568716</v>
      </c>
      <c r="J53">
        <v>13393.238369209004</v>
      </c>
      <c r="K53">
        <v>4098.0087739202063</v>
      </c>
      <c r="L53">
        <v>32239.128140697925</v>
      </c>
      <c r="Q53">
        <v>12168.714719999998</v>
      </c>
      <c r="R53">
        <v>11720.719199999998</v>
      </c>
      <c r="S53">
        <v>4121.7423999999992</v>
      </c>
      <c r="T53">
        <v>28011.176319999995</v>
      </c>
      <c r="V53">
        <v>1853.3732160729512</v>
      </c>
      <c r="W53">
        <v>1785.1521568373059</v>
      </c>
      <c r="X53">
        <v>627.62803388071325</v>
      </c>
      <c r="Y53">
        <v>4405.0904010060085</v>
      </c>
      <c r="Z53">
        <v>1678.5535839038705</v>
      </c>
      <c r="AA53">
        <v>983.90675981556512</v>
      </c>
      <c r="AB53">
        <v>7067.550744725444</v>
      </c>
    </row>
    <row r="54" spans="1:28" x14ac:dyDescent="0.25">
      <c r="A54" s="13"/>
      <c r="B54" s="6" t="s">
        <v>54</v>
      </c>
      <c r="C54" s="6"/>
      <c r="D54" s="10"/>
      <c r="E54" s="10"/>
      <c r="F54" s="10"/>
      <c r="G54" s="10"/>
    </row>
    <row r="55" spans="1:28" x14ac:dyDescent="0.25">
      <c r="A55" s="5"/>
      <c r="B55" s="14"/>
      <c r="C55" s="7" t="s">
        <v>25</v>
      </c>
      <c r="D55" s="8"/>
      <c r="E55" s="8"/>
      <c r="F55" s="9">
        <v>-238.36</v>
      </c>
      <c r="G55" s="8">
        <f>SUM(D55:F55)</f>
        <v>-238.36</v>
      </c>
      <c r="K55">
        <v>0</v>
      </c>
      <c r="L55">
        <v>0</v>
      </c>
      <c r="S55">
        <v>0</v>
      </c>
      <c r="T55">
        <v>0</v>
      </c>
      <c r="X55">
        <v>0</v>
      </c>
      <c r="AA55">
        <v>238.36</v>
      </c>
      <c r="AB55">
        <v>238.36</v>
      </c>
    </row>
    <row r="56" spans="1:28" x14ac:dyDescent="0.25">
      <c r="A56" s="5"/>
      <c r="B56" s="14"/>
      <c r="C56" s="7" t="s">
        <v>26</v>
      </c>
      <c r="D56" s="8"/>
      <c r="E56" s="8"/>
      <c r="F56" s="9">
        <v>0</v>
      </c>
      <c r="G56" s="8">
        <f t="shared" ref="G56:G58" si="14">SUM(D56:F56)</f>
        <v>0</v>
      </c>
      <c r="K56">
        <v>0</v>
      </c>
      <c r="L56">
        <v>0</v>
      </c>
      <c r="S56">
        <v>0</v>
      </c>
      <c r="T56">
        <v>0</v>
      </c>
      <c r="X56">
        <v>0</v>
      </c>
      <c r="AA56">
        <v>0</v>
      </c>
      <c r="AB56">
        <v>0</v>
      </c>
    </row>
    <row r="57" spans="1:28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4"/>
        <v>0</v>
      </c>
      <c r="K57">
        <v>1147</v>
      </c>
      <c r="L57">
        <v>1147</v>
      </c>
      <c r="S57">
        <v>887.9</v>
      </c>
      <c r="T57">
        <v>887.9</v>
      </c>
      <c r="X57">
        <v>135.33000000000001</v>
      </c>
      <c r="AA57">
        <v>0</v>
      </c>
      <c r="AB57">
        <v>0</v>
      </c>
    </row>
    <row r="58" spans="1:28" x14ac:dyDescent="0.25">
      <c r="A58" s="13"/>
      <c r="B58" s="6"/>
      <c r="C58" s="6" t="s">
        <v>55</v>
      </c>
      <c r="D58" s="10"/>
      <c r="E58" s="10"/>
      <c r="F58" s="10">
        <f>SUM(F55:F57)</f>
        <v>-238.36</v>
      </c>
      <c r="G58" s="10">
        <f t="shared" si="14"/>
        <v>-238.36</v>
      </c>
      <c r="K58">
        <v>1147</v>
      </c>
      <c r="L58">
        <v>1147</v>
      </c>
      <c r="S58">
        <v>887.9</v>
      </c>
      <c r="T58">
        <v>887.9</v>
      </c>
      <c r="X58">
        <v>135.33000000000001</v>
      </c>
      <c r="AA58">
        <v>238.36</v>
      </c>
      <c r="AB58">
        <v>238.36</v>
      </c>
    </row>
    <row r="59" spans="1:28" x14ac:dyDescent="0.25">
      <c r="A59" s="13"/>
      <c r="B59" s="6"/>
      <c r="C59" s="6" t="s">
        <v>56</v>
      </c>
      <c r="D59" s="10">
        <f>D53+D58</f>
        <v>4405.0904010060085</v>
      </c>
      <c r="E59" s="10">
        <f t="shared" ref="E59:G59" si="15">E53+E58</f>
        <v>1678.5535839038705</v>
      </c>
      <c r="F59" s="10">
        <f t="shared" si="15"/>
        <v>745.54675981556511</v>
      </c>
      <c r="G59" s="10">
        <f t="shared" si="15"/>
        <v>6829.1907447254443</v>
      </c>
      <c r="I59">
        <v>14747.880997568716</v>
      </c>
      <c r="J59">
        <v>13393.238369209004</v>
      </c>
      <c r="K59">
        <v>5245.0087739202063</v>
      </c>
      <c r="L59">
        <v>33386.128140697925</v>
      </c>
      <c r="Q59">
        <v>12168.714719999998</v>
      </c>
      <c r="R59">
        <v>11720.719199999998</v>
      </c>
      <c r="S59">
        <v>5009.6423999999988</v>
      </c>
      <c r="T59">
        <v>28899.076319999993</v>
      </c>
      <c r="V59">
        <v>1853.3732160729512</v>
      </c>
      <c r="W59">
        <v>1785.1521568373059</v>
      </c>
      <c r="X59">
        <v>762.95803388071329</v>
      </c>
      <c r="Y59">
        <v>4405.0904010060085</v>
      </c>
      <c r="Z59">
        <v>1678.5535839038705</v>
      </c>
      <c r="AA59">
        <v>1222.2667598155651</v>
      </c>
      <c r="AB59">
        <v>7305.9107447254437</v>
      </c>
    </row>
    <row r="60" spans="1:28" x14ac:dyDescent="0.25">
      <c r="A60" s="13"/>
      <c r="B60" s="6" t="s">
        <v>57</v>
      </c>
      <c r="C60" s="6"/>
      <c r="D60" s="10"/>
      <c r="E60" s="10"/>
      <c r="F60" s="10"/>
      <c r="G60" s="10"/>
    </row>
    <row r="61" spans="1:28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T61">
        <v>0</v>
      </c>
      <c r="AB61">
        <v>0</v>
      </c>
    </row>
    <row r="62" spans="1:28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S62">
        <v>0</v>
      </c>
      <c r="T62">
        <v>0</v>
      </c>
      <c r="X62">
        <v>0</v>
      </c>
      <c r="AA62">
        <v>0</v>
      </c>
      <c r="AB62">
        <v>0</v>
      </c>
    </row>
    <row r="63" spans="1:28" x14ac:dyDescent="0.25">
      <c r="A63" s="13"/>
      <c r="B63" s="6" t="s">
        <v>59</v>
      </c>
      <c r="C63" s="6"/>
      <c r="D63" s="10"/>
      <c r="E63" s="10"/>
      <c r="F63" s="10"/>
      <c r="G63" s="10"/>
    </row>
    <row r="64" spans="1:28" x14ac:dyDescent="0.25">
      <c r="A64" s="5"/>
      <c r="B64" s="7"/>
      <c r="C64" s="7" t="s">
        <v>60</v>
      </c>
      <c r="D64" s="8"/>
      <c r="E64" s="8"/>
      <c r="F64" s="8">
        <v>0</v>
      </c>
      <c r="G64" s="8">
        <f>SUM(D64:F64)</f>
        <v>0</v>
      </c>
      <c r="K64">
        <v>0</v>
      </c>
      <c r="L64">
        <v>0</v>
      </c>
      <c r="S64">
        <v>0</v>
      </c>
      <c r="T64">
        <v>0</v>
      </c>
      <c r="X64">
        <v>0</v>
      </c>
      <c r="AA64">
        <v>0</v>
      </c>
      <c r="AB64">
        <v>0</v>
      </c>
    </row>
    <row r="65" spans="1:28" x14ac:dyDescent="0.25">
      <c r="A65" s="5"/>
      <c r="B65" s="14"/>
      <c r="C65" s="14" t="s">
        <v>61</v>
      </c>
      <c r="D65" s="8"/>
      <c r="E65" s="8"/>
      <c r="F65" s="8">
        <v>0</v>
      </c>
      <c r="G65" s="8">
        <f t="shared" ref="G65:G67" si="16">SUM(D65:F65)</f>
        <v>0</v>
      </c>
      <c r="K65">
        <v>0</v>
      </c>
      <c r="L65">
        <v>0</v>
      </c>
      <c r="S65">
        <v>0</v>
      </c>
      <c r="T65">
        <v>0</v>
      </c>
      <c r="X65">
        <v>0</v>
      </c>
      <c r="AA65">
        <v>0</v>
      </c>
      <c r="AB65">
        <v>0</v>
      </c>
    </row>
    <row r="66" spans="1:28" x14ac:dyDescent="0.25">
      <c r="A66" s="5"/>
      <c r="B66" s="7"/>
      <c r="C66" s="7" t="s">
        <v>62</v>
      </c>
      <c r="D66" s="8"/>
      <c r="E66" s="8"/>
      <c r="F66" s="8">
        <v>827.22213217828698</v>
      </c>
      <c r="G66" s="8">
        <f t="shared" si="16"/>
        <v>827.22213217828698</v>
      </c>
      <c r="K66">
        <v>675.05536651059958</v>
      </c>
      <c r="L66">
        <v>675.05536651059958</v>
      </c>
      <c r="S66">
        <v>787.70183999999995</v>
      </c>
      <c r="T66">
        <v>787.70183999999995</v>
      </c>
      <c r="X66">
        <v>119.96987656151538</v>
      </c>
      <c r="AA66">
        <v>827.22213217828698</v>
      </c>
      <c r="AB66">
        <v>827.22213217828698</v>
      </c>
    </row>
    <row r="67" spans="1:28" s="17" customFormat="1" x14ac:dyDescent="0.25">
      <c r="A67" s="13"/>
      <c r="B67" s="6"/>
      <c r="C67" s="6" t="s">
        <v>63</v>
      </c>
      <c r="D67" s="10"/>
      <c r="E67" s="10"/>
      <c r="F67" s="10">
        <f>SUM(F64:F66)</f>
        <v>827.22213217828698</v>
      </c>
      <c r="G67" s="10">
        <f t="shared" si="16"/>
        <v>827.22213217828698</v>
      </c>
      <c r="K67" s="17">
        <v>675.05536651059958</v>
      </c>
      <c r="L67" s="17">
        <v>675.05536651059958</v>
      </c>
      <c r="S67" s="17">
        <v>787.70183999999995</v>
      </c>
      <c r="T67" s="17">
        <v>787.70183999999995</v>
      </c>
      <c r="U67" s="32"/>
      <c r="X67" s="17">
        <v>119.96987656151538</v>
      </c>
      <c r="AA67" s="17">
        <v>827.22213217828698</v>
      </c>
      <c r="AB67" s="17">
        <v>827.22213217828698</v>
      </c>
    </row>
    <row r="68" spans="1:28" x14ac:dyDescent="0.25">
      <c r="A68" s="13"/>
      <c r="B68" s="6"/>
      <c r="C68" s="6" t="s">
        <v>64</v>
      </c>
      <c r="D68" s="10">
        <f>D59+D67</f>
        <v>4405.0904010060085</v>
      </c>
      <c r="E68" s="10">
        <f t="shared" ref="E68:G68" si="17">E59+E67</f>
        <v>1678.5535839038705</v>
      </c>
      <c r="F68" s="10">
        <f t="shared" si="17"/>
        <v>1572.7688919938521</v>
      </c>
      <c r="G68" s="10">
        <f t="shared" si="17"/>
        <v>7656.4128769037316</v>
      </c>
      <c r="I68">
        <v>14747.880997568716</v>
      </c>
      <c r="J68">
        <v>13393.238369209004</v>
      </c>
      <c r="K68">
        <v>5920.0641404308062</v>
      </c>
      <c r="L68">
        <v>34061.183507208523</v>
      </c>
      <c r="Q68">
        <v>12168.714719999998</v>
      </c>
      <c r="R68">
        <v>11720.719199999998</v>
      </c>
      <c r="S68">
        <v>5797.3442399999985</v>
      </c>
      <c r="T68">
        <v>29686.778159999994</v>
      </c>
      <c r="V68">
        <v>1853.3732160729512</v>
      </c>
      <c r="W68">
        <v>1785.1521568373059</v>
      </c>
      <c r="X68">
        <v>882.92791044222872</v>
      </c>
      <c r="Y68">
        <v>4405.0904010060085</v>
      </c>
      <c r="Z68">
        <v>1678.5535839038705</v>
      </c>
      <c r="AA68">
        <v>2049.4888919938521</v>
      </c>
      <c r="AB68">
        <v>8133.1328769037309</v>
      </c>
    </row>
    <row r="69" spans="1:28" x14ac:dyDescent="0.25">
      <c r="A69" s="5"/>
      <c r="B69" s="6"/>
      <c r="C69" s="7" t="s">
        <v>25</v>
      </c>
      <c r="D69" s="8">
        <f>D27+D31+D37+D43+D46+D49+D55+D64</f>
        <v>0</v>
      </c>
      <c r="E69" s="8">
        <f t="shared" ref="E69:F69" si="18">E27+E31+E37+E43+E46+E49+E55+E64</f>
        <v>0</v>
      </c>
      <c r="F69" s="8">
        <f t="shared" si="18"/>
        <v>-476.72</v>
      </c>
      <c r="G69" s="8">
        <f>SUM(D69:F69)</f>
        <v>-476.72</v>
      </c>
      <c r="I69">
        <v>0</v>
      </c>
      <c r="J69">
        <v>0</v>
      </c>
      <c r="K69">
        <v>0</v>
      </c>
      <c r="L69">
        <v>0</v>
      </c>
      <c r="Q69">
        <v>0</v>
      </c>
      <c r="R69">
        <v>0</v>
      </c>
      <c r="S69">
        <v>0</v>
      </c>
      <c r="T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</row>
    <row r="70" spans="1:28" x14ac:dyDescent="0.25">
      <c r="A70" s="5"/>
      <c r="B70" s="6"/>
      <c r="C70" s="7" t="s">
        <v>26</v>
      </c>
      <c r="D70" s="8">
        <f t="shared" ref="D70:F71" si="19">D28+D32+D38+D44+D47+D50+D56+D65</f>
        <v>0</v>
      </c>
      <c r="E70" s="8">
        <f t="shared" si="19"/>
        <v>0</v>
      </c>
      <c r="F70" s="8">
        <f t="shared" si="19"/>
        <v>0</v>
      </c>
      <c r="G70" s="8">
        <f t="shared" ref="G70:G71" si="20">SUM(D70:F70)</f>
        <v>0</v>
      </c>
      <c r="I70">
        <v>0</v>
      </c>
      <c r="J70">
        <v>0</v>
      </c>
      <c r="K70">
        <v>0</v>
      </c>
      <c r="L70">
        <v>0</v>
      </c>
      <c r="Q70">
        <v>0</v>
      </c>
      <c r="R70">
        <v>0</v>
      </c>
      <c r="S70">
        <v>0</v>
      </c>
      <c r="T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</row>
    <row r="71" spans="1:28" x14ac:dyDescent="0.25">
      <c r="A71" s="5"/>
      <c r="B71" s="6"/>
      <c r="C71" s="7" t="s">
        <v>27</v>
      </c>
      <c r="D71" s="8">
        <f t="shared" si="19"/>
        <v>4405.0904010060085</v>
      </c>
      <c r="E71" s="8">
        <f t="shared" si="19"/>
        <v>1678.5535839038705</v>
      </c>
      <c r="F71" s="8">
        <f t="shared" si="19"/>
        <v>2049.4888919938521</v>
      </c>
      <c r="G71" s="8">
        <f t="shared" si="20"/>
        <v>8133.1328769037309</v>
      </c>
      <c r="I71">
        <v>14747.880997568716</v>
      </c>
      <c r="J71">
        <v>13393.238369209004</v>
      </c>
      <c r="K71">
        <v>5920.0641404308062</v>
      </c>
      <c r="L71">
        <v>34061.183507208523</v>
      </c>
      <c r="Q71">
        <v>12168.714719999998</v>
      </c>
      <c r="R71">
        <v>11720.719199999998</v>
      </c>
      <c r="S71">
        <v>5797.3442399999985</v>
      </c>
      <c r="T71">
        <v>29686.778159999994</v>
      </c>
      <c r="V71">
        <v>1853.3732160729512</v>
      </c>
      <c r="W71">
        <v>1785.1521568373059</v>
      </c>
      <c r="X71">
        <v>882.92791044222872</v>
      </c>
      <c r="Y71">
        <v>4405.0904010060085</v>
      </c>
      <c r="Z71">
        <v>1678.5535839038705</v>
      </c>
      <c r="AA71">
        <v>2049.4888919938521</v>
      </c>
      <c r="AB71">
        <v>8133.1328769037309</v>
      </c>
    </row>
    <row r="72" spans="1:28" x14ac:dyDescent="0.25">
      <c r="A72" s="13"/>
      <c r="B72" s="6" t="s">
        <v>65</v>
      </c>
      <c r="C72" s="6"/>
      <c r="D72" s="10"/>
      <c r="E72" s="10"/>
      <c r="F72" s="10"/>
      <c r="G72" s="10"/>
    </row>
    <row r="73" spans="1:28" ht="63.75" x14ac:dyDescent="0.25">
      <c r="A73" s="5"/>
      <c r="B73" s="14" t="s">
        <v>66</v>
      </c>
      <c r="C73" s="15" t="s">
        <v>72</v>
      </c>
      <c r="D73" s="9">
        <v>73.209999999999994</v>
      </c>
      <c r="E73" s="9">
        <v>27.9</v>
      </c>
      <c r="F73" s="9">
        <v>34.06</v>
      </c>
      <c r="G73" s="8">
        <f>SUM(D73:F73)</f>
        <v>135.16999999999999</v>
      </c>
      <c r="I73">
        <v>221.63</v>
      </c>
      <c r="J73">
        <v>201.27</v>
      </c>
      <c r="K73">
        <v>88.97</v>
      </c>
      <c r="L73">
        <v>511.87</v>
      </c>
      <c r="Q73">
        <v>197.86</v>
      </c>
      <c r="R73">
        <v>190.58</v>
      </c>
      <c r="S73">
        <v>94.27</v>
      </c>
      <c r="T73">
        <v>482.71</v>
      </c>
      <c r="V73">
        <v>30.13</v>
      </c>
      <c r="W73">
        <v>29.02</v>
      </c>
      <c r="X73">
        <v>14.35</v>
      </c>
      <c r="Y73">
        <v>73.209999999999994</v>
      </c>
      <c r="Z73">
        <v>27.9</v>
      </c>
      <c r="AA73">
        <v>34.06</v>
      </c>
      <c r="AB73">
        <v>135.16999999999999</v>
      </c>
    </row>
    <row r="74" spans="1:28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4478.3004010060085</v>
      </c>
      <c r="E74" s="10">
        <f t="shared" ref="E74:G74" si="21">E68+E73</f>
        <v>1706.4535839038706</v>
      </c>
      <c r="F74" s="10">
        <f t="shared" si="21"/>
        <v>1606.828891993852</v>
      </c>
      <c r="G74" s="10">
        <f t="shared" si="21"/>
        <v>7791.5828769037316</v>
      </c>
      <c r="I74">
        <v>14969.510997568716</v>
      </c>
      <c r="J74">
        <v>13594.508369209005</v>
      </c>
      <c r="K74">
        <v>6009.0341404308065</v>
      </c>
      <c r="L74">
        <v>34573.053507208526</v>
      </c>
      <c r="Q74">
        <v>12366.574719999999</v>
      </c>
      <c r="R74">
        <v>11911.299199999998</v>
      </c>
      <c r="S74">
        <v>5891.614239999999</v>
      </c>
      <c r="T74">
        <v>30169.488159999997</v>
      </c>
      <c r="V74">
        <v>1883.5032160729513</v>
      </c>
      <c r="W74">
        <v>1814.1721568373059</v>
      </c>
      <c r="X74">
        <v>897.27791044222874</v>
      </c>
      <c r="Y74">
        <v>4478.3004010060085</v>
      </c>
      <c r="Z74">
        <v>1706.4535839038706</v>
      </c>
      <c r="AA74">
        <v>2083.5488919938521</v>
      </c>
      <c r="AB74">
        <v>8268.3028769037319</v>
      </c>
    </row>
    <row r="75" spans="1:28" x14ac:dyDescent="0.25">
      <c r="A75" s="13"/>
      <c r="B75" s="6"/>
      <c r="C75" s="6"/>
      <c r="D75" s="10"/>
      <c r="E75" s="10"/>
      <c r="F75" s="10"/>
      <c r="G75" s="10"/>
    </row>
    <row r="76" spans="1:28" x14ac:dyDescent="0.25">
      <c r="A76" s="13"/>
      <c r="B76" s="6" t="s">
        <v>68</v>
      </c>
      <c r="C76" s="6"/>
      <c r="D76" s="10"/>
      <c r="E76" s="10"/>
      <c r="F76" s="10"/>
      <c r="G76" s="10"/>
    </row>
    <row r="77" spans="1:28" x14ac:dyDescent="0.25">
      <c r="A77" s="5"/>
      <c r="B77" s="7" t="s">
        <v>69</v>
      </c>
      <c r="C77" s="7" t="s">
        <v>70</v>
      </c>
      <c r="D77" s="8">
        <f>D74*0.2</f>
        <v>895.66008020120171</v>
      </c>
      <c r="E77" s="8">
        <f>E74*0.2</f>
        <v>341.29071678077412</v>
      </c>
      <c r="F77" s="8">
        <f>F74*0.2</f>
        <v>321.36577839877043</v>
      </c>
      <c r="G77" s="8">
        <f>SUM(D77:F77)</f>
        <v>1558.3165753807461</v>
      </c>
      <c r="I77">
        <v>2993.9</v>
      </c>
      <c r="J77">
        <v>2718.9</v>
      </c>
      <c r="K77">
        <v>1201.81</v>
      </c>
      <c r="L77">
        <v>6914.6100000000006</v>
      </c>
      <c r="Q77">
        <v>2473.31</v>
      </c>
      <c r="R77">
        <v>2382.2600000000002</v>
      </c>
      <c r="S77">
        <v>1178.32</v>
      </c>
      <c r="T77">
        <v>6033.8899999999994</v>
      </c>
      <c r="V77">
        <v>376.7</v>
      </c>
      <c r="W77">
        <v>362.83</v>
      </c>
      <c r="X77">
        <v>179.46</v>
      </c>
      <c r="Y77">
        <v>895.66</v>
      </c>
      <c r="Z77">
        <v>341.29</v>
      </c>
      <c r="AA77">
        <v>416.71</v>
      </c>
      <c r="AB77">
        <v>1653.66</v>
      </c>
    </row>
    <row r="78" spans="1:28" x14ac:dyDescent="0.25">
      <c r="A78" s="13"/>
      <c r="B78" s="6" t="s">
        <v>71</v>
      </c>
      <c r="C78" s="6"/>
      <c r="D78" s="10">
        <f>D74+D77</f>
        <v>5373.9604812072103</v>
      </c>
      <c r="E78" s="10">
        <f>E74+E77</f>
        <v>2047.7443006846447</v>
      </c>
      <c r="F78" s="10">
        <f>F74+F77</f>
        <v>1928.1946703926224</v>
      </c>
      <c r="G78" s="10">
        <f>G74+G77</f>
        <v>9349.8994522844769</v>
      </c>
      <c r="I78">
        <v>17963.410997568717</v>
      </c>
      <c r="J78">
        <v>16313.408369209004</v>
      </c>
      <c r="K78">
        <v>7210.8441404308069</v>
      </c>
      <c r="L78">
        <v>41487.663507208534</v>
      </c>
      <c r="Q78">
        <v>14839.884719999998</v>
      </c>
      <c r="R78">
        <v>14293.559199999998</v>
      </c>
      <c r="S78">
        <v>7069.9342399999987</v>
      </c>
      <c r="T78">
        <v>36203.378159999993</v>
      </c>
      <c r="V78">
        <v>2260.2032160729514</v>
      </c>
      <c r="W78">
        <v>2177.0021568373058</v>
      </c>
      <c r="X78">
        <v>1076.7379104422287</v>
      </c>
      <c r="Y78">
        <v>5373.9604010060084</v>
      </c>
      <c r="Z78">
        <v>2047.7435839038706</v>
      </c>
      <c r="AA78">
        <v>2500.2588919938521</v>
      </c>
      <c r="AB78">
        <v>9921.9628769037317</v>
      </c>
    </row>
    <row r="79" spans="1:28" x14ac:dyDescent="0.25">
      <c r="A79" s="1"/>
      <c r="B79" s="1"/>
      <c r="C79" s="1"/>
      <c r="D79" s="1"/>
      <c r="E79" s="1"/>
      <c r="F79" s="1"/>
      <c r="G79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31:D35 F55:F58 E34:F34 E35:G35 D37:F40 D41:G41 D42:F52 D54:F54 D53:G53 F60:F67">
    <cfRule type="cellIs" dxfId="7" priority="4" operator="equal">
      <formula>"нет"</formula>
    </cfRule>
  </conditionalFormatting>
  <conditionalFormatting sqref="D17:F17">
    <cfRule type="cellIs" dxfId="6" priority="3" operator="equal">
      <formula>"нет"</formula>
    </cfRule>
  </conditionalFormatting>
  <conditionalFormatting sqref="F14:F16">
    <cfRule type="cellIs" dxfId="5" priority="2" operator="equal">
      <formula>"нет"</formula>
    </cfRule>
  </conditionalFormatting>
  <conditionalFormatting sqref="D22:F22">
    <cfRule type="cellIs" dxfId="4" priority="1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5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Z80"/>
  <sheetViews>
    <sheetView topLeftCell="A46" zoomScale="89" zoomScaleNormal="89" workbookViewId="0">
      <selection activeCell="H80" sqref="H80"/>
    </sheetView>
  </sheetViews>
  <sheetFormatPr defaultRowHeight="15" x14ac:dyDescent="0.25"/>
  <cols>
    <col min="1" max="1" width="5.85546875" customWidth="1"/>
    <col min="2" max="2" width="22.42578125" customWidth="1"/>
    <col min="3" max="3" width="38.28515625" customWidth="1"/>
    <col min="4" max="7" width="15.85546875" customWidth="1"/>
    <col min="9" max="18" width="0" hidden="1" customWidth="1"/>
  </cols>
  <sheetData>
    <row r="3" spans="1:7" x14ac:dyDescent="0.25">
      <c r="A3" s="1"/>
      <c r="B3" s="50" t="s">
        <v>0</v>
      </c>
      <c r="C3" s="50"/>
      <c r="D3" s="50"/>
      <c r="E3" s="50"/>
      <c r="F3" s="50"/>
      <c r="G3" s="50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51" t="s">
        <v>90</v>
      </c>
      <c r="C5" s="51"/>
      <c r="D5" s="51"/>
      <c r="E5" s="51"/>
      <c r="F5" s="51"/>
      <c r="G5" s="51"/>
    </row>
    <row r="6" spans="1:7" x14ac:dyDescent="0.25">
      <c r="A6" s="1"/>
      <c r="B6" s="1"/>
      <c r="C6" s="52" t="s">
        <v>1</v>
      </c>
      <c r="D6" s="52"/>
      <c r="E6" s="52"/>
      <c r="F6" s="52"/>
      <c r="G6" s="52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53" t="s">
        <v>3</v>
      </c>
      <c r="B10" s="53" t="s">
        <v>4</v>
      </c>
      <c r="C10" s="53" t="s">
        <v>5</v>
      </c>
      <c r="D10" s="54" t="s">
        <v>6</v>
      </c>
      <c r="E10" s="54"/>
      <c r="F10" s="54"/>
      <c r="G10" s="53" t="s">
        <v>7</v>
      </c>
    </row>
    <row r="11" spans="1:7" ht="38.25" x14ac:dyDescent="0.25">
      <c r="A11" s="53"/>
      <c r="B11" s="53"/>
      <c r="C11" s="53"/>
      <c r="D11" s="3" t="s">
        <v>8</v>
      </c>
      <c r="E11" s="3" t="s">
        <v>9</v>
      </c>
      <c r="F11" s="3" t="s">
        <v>10</v>
      </c>
      <c r="G11" s="53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v>0</v>
      </c>
      <c r="G14" s="8">
        <f t="shared" ref="G14:G17" si="0">IFERROR(D14+E14+F14,0)</f>
        <v>0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23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</v>
      </c>
      <c r="G17" s="11">
        <f t="shared" si="0"/>
        <v>0</v>
      </c>
    </row>
    <row r="18" spans="1:23" x14ac:dyDescent="0.25">
      <c r="A18" s="5"/>
      <c r="B18" s="6" t="s">
        <v>16</v>
      </c>
      <c r="C18" s="7"/>
      <c r="D18" s="8"/>
      <c r="E18" s="8"/>
      <c r="F18" s="8"/>
      <c r="G18" s="12"/>
    </row>
    <row r="19" spans="1:23" x14ac:dyDescent="0.25">
      <c r="A19" s="5"/>
      <c r="B19" s="6"/>
      <c r="C19" s="7" t="s">
        <v>17</v>
      </c>
      <c r="D19" s="8">
        <v>9261.8875696721007</v>
      </c>
      <c r="E19" s="8">
        <v>343.04327016206452</v>
      </c>
      <c r="F19" s="8">
        <v>0</v>
      </c>
      <c r="G19" s="12">
        <f>SUM(D19:F19)</f>
        <v>9604.9308398341655</v>
      </c>
      <c r="I19">
        <v>36081.784630620285</v>
      </c>
      <c r="J19">
        <v>2348.2492621210145</v>
      </c>
      <c r="K19">
        <v>0</v>
      </c>
      <c r="L19">
        <v>38430.033892741296</v>
      </c>
      <c r="N19">
        <v>35704.742283510313</v>
      </c>
      <c r="O19">
        <v>2324.3863260497692</v>
      </c>
      <c r="P19">
        <v>0</v>
      </c>
      <c r="Q19">
        <v>38029.128609560081</v>
      </c>
      <c r="T19">
        <v>9261.8875696721007</v>
      </c>
      <c r="U19">
        <v>343.04327016206452</v>
      </c>
      <c r="V19">
        <v>0</v>
      </c>
      <c r="W19">
        <v>9604.9308398341655</v>
      </c>
    </row>
    <row r="20" spans="1:23" x14ac:dyDescent="0.25">
      <c r="A20" s="5"/>
      <c r="B20" s="6"/>
      <c r="C20" s="7" t="s">
        <v>18</v>
      </c>
      <c r="D20" s="8">
        <v>4040.0777680038118</v>
      </c>
      <c r="E20" s="8">
        <v>0</v>
      </c>
      <c r="F20" s="8">
        <v>0</v>
      </c>
      <c r="G20" s="12">
        <f t="shared" ref="G20:G22" si="2">SUM(D20:F20)</f>
        <v>4040.0777680038118</v>
      </c>
      <c r="I20">
        <v>0</v>
      </c>
      <c r="J20">
        <v>0</v>
      </c>
      <c r="K20">
        <v>0</v>
      </c>
      <c r="L20">
        <v>0</v>
      </c>
      <c r="N20">
        <v>0</v>
      </c>
      <c r="O20">
        <v>0</v>
      </c>
      <c r="P20">
        <v>0</v>
      </c>
      <c r="Q20">
        <v>0</v>
      </c>
      <c r="T20">
        <v>4040.0777680038118</v>
      </c>
      <c r="U20">
        <v>0</v>
      </c>
      <c r="V20">
        <v>0</v>
      </c>
      <c r="W20">
        <v>4040.0777680038118</v>
      </c>
    </row>
    <row r="21" spans="1:23" x14ac:dyDescent="0.25">
      <c r="A21" s="5"/>
      <c r="B21" s="6"/>
      <c r="C21" s="7" t="s">
        <v>19</v>
      </c>
      <c r="D21" s="8">
        <v>4404.767258556566</v>
      </c>
      <c r="E21" s="8">
        <v>1678.4304509219687</v>
      </c>
      <c r="F21" s="8">
        <v>0</v>
      </c>
      <c r="G21" s="12">
        <f t="shared" si="2"/>
        <v>6083.1977094785343</v>
      </c>
      <c r="I21">
        <v>0</v>
      </c>
      <c r="J21">
        <v>0</v>
      </c>
      <c r="K21">
        <v>0</v>
      </c>
      <c r="L21">
        <v>0</v>
      </c>
      <c r="N21">
        <v>0</v>
      </c>
      <c r="O21">
        <v>0</v>
      </c>
      <c r="P21">
        <v>0</v>
      </c>
      <c r="Q21">
        <v>0</v>
      </c>
      <c r="T21">
        <v>4404.767258556566</v>
      </c>
      <c r="U21">
        <v>1678.4304509219687</v>
      </c>
      <c r="V21">
        <v>0</v>
      </c>
      <c r="W21">
        <v>6083.1977094785343</v>
      </c>
    </row>
    <row r="22" spans="1:23" s="17" customFormat="1" x14ac:dyDescent="0.25">
      <c r="A22" s="13"/>
      <c r="B22" s="6"/>
      <c r="C22" s="6" t="s">
        <v>20</v>
      </c>
      <c r="D22" s="10">
        <f>SUM(D19:D21)</f>
        <v>17706.732596232479</v>
      </c>
      <c r="E22" s="10">
        <f t="shared" ref="E22:F22" si="3">SUM(E19:E21)</f>
        <v>2021.4737210840333</v>
      </c>
      <c r="F22" s="10">
        <f t="shared" si="3"/>
        <v>0</v>
      </c>
      <c r="G22" s="11">
        <f t="shared" si="2"/>
        <v>19728.206317316512</v>
      </c>
      <c r="I22" s="17">
        <v>36081.784630620285</v>
      </c>
      <c r="J22" s="17">
        <v>2348.2492621210145</v>
      </c>
      <c r="K22" s="17">
        <v>0</v>
      </c>
      <c r="L22" s="17">
        <v>38430.033892741296</v>
      </c>
      <c r="N22" s="17">
        <v>35704.742283510313</v>
      </c>
      <c r="O22" s="17">
        <v>2324.3863260497692</v>
      </c>
      <c r="P22" s="17">
        <v>0</v>
      </c>
      <c r="Q22" s="17">
        <v>38029.128609560081</v>
      </c>
      <c r="T22" s="17">
        <v>17706.732596232479</v>
      </c>
      <c r="U22" s="17">
        <v>2021.4737210840333</v>
      </c>
      <c r="V22" s="17">
        <v>0</v>
      </c>
      <c r="W22" s="17">
        <v>19728.206317316512</v>
      </c>
    </row>
    <row r="23" spans="1:23" x14ac:dyDescent="0.25">
      <c r="A23" s="5"/>
      <c r="B23" s="6" t="s">
        <v>21</v>
      </c>
      <c r="C23" s="7"/>
      <c r="D23" s="8"/>
      <c r="E23" s="8"/>
      <c r="F23" s="8"/>
      <c r="G23" s="12"/>
    </row>
    <row r="24" spans="1:23" x14ac:dyDescent="0.25">
      <c r="A24" s="5"/>
      <c r="B24" s="6" t="s">
        <v>22</v>
      </c>
      <c r="C24" s="7"/>
      <c r="D24" s="8"/>
      <c r="E24" s="8"/>
      <c r="F24" s="8"/>
      <c r="G24" s="12"/>
    </row>
    <row r="25" spans="1:23" x14ac:dyDescent="0.25">
      <c r="A25" s="5"/>
      <c r="B25" s="6" t="s">
        <v>23</v>
      </c>
      <c r="C25" s="7"/>
      <c r="D25" s="8"/>
      <c r="E25" s="8"/>
      <c r="F25" s="8"/>
      <c r="G25" s="12"/>
    </row>
    <row r="26" spans="1:23" x14ac:dyDescent="0.25">
      <c r="A26" s="13"/>
      <c r="B26" s="6"/>
      <c r="C26" s="6" t="s">
        <v>24</v>
      </c>
      <c r="D26" s="10">
        <f>D22</f>
        <v>17706.732596232479</v>
      </c>
      <c r="E26" s="10">
        <f t="shared" ref="E26:G26" si="4">E22</f>
        <v>2021.4737210840333</v>
      </c>
      <c r="F26" s="10">
        <f t="shared" si="4"/>
        <v>0</v>
      </c>
      <c r="G26" s="10">
        <f t="shared" si="4"/>
        <v>19728.206317316512</v>
      </c>
      <c r="I26">
        <v>36081.784630620285</v>
      </c>
      <c r="J26">
        <v>2348.2492621210145</v>
      </c>
      <c r="K26">
        <v>0</v>
      </c>
      <c r="L26">
        <v>38430.033892741296</v>
      </c>
      <c r="N26">
        <v>35704.742283510313</v>
      </c>
      <c r="O26">
        <v>2324.3863260497692</v>
      </c>
      <c r="P26">
        <v>0</v>
      </c>
      <c r="Q26">
        <v>38029.128609560081</v>
      </c>
      <c r="T26">
        <v>17706.732596232479</v>
      </c>
      <c r="U26">
        <v>2021.4737210840333</v>
      </c>
      <c r="V26">
        <v>0</v>
      </c>
      <c r="W26">
        <v>19728.206317316512</v>
      </c>
    </row>
    <row r="27" spans="1:23" x14ac:dyDescent="0.25">
      <c r="A27" s="5"/>
      <c r="B27" s="6"/>
      <c r="C27" s="7" t="s">
        <v>25</v>
      </c>
      <c r="D27" s="8">
        <f>D19</f>
        <v>9261.8875696721007</v>
      </c>
      <c r="E27" s="8">
        <f t="shared" ref="E27:G29" si="5">E19</f>
        <v>343.04327016206452</v>
      </c>
      <c r="F27" s="8">
        <f t="shared" si="5"/>
        <v>0</v>
      </c>
      <c r="G27" s="8">
        <f t="shared" si="5"/>
        <v>9604.9308398341655</v>
      </c>
      <c r="I27">
        <v>36081.784630620285</v>
      </c>
      <c r="J27">
        <v>2348.2492621210145</v>
      </c>
      <c r="K27">
        <v>0</v>
      </c>
      <c r="L27">
        <v>38430.033892741296</v>
      </c>
      <c r="N27">
        <v>35704.742283510313</v>
      </c>
      <c r="O27">
        <v>2324.3863260497692</v>
      </c>
      <c r="P27">
        <v>0</v>
      </c>
      <c r="Q27">
        <v>38029.128609560081</v>
      </c>
      <c r="T27">
        <v>9261.8875696721007</v>
      </c>
      <c r="U27">
        <v>343.04327016206452</v>
      </c>
      <c r="V27">
        <v>0</v>
      </c>
      <c r="W27">
        <v>9604.9308398341655</v>
      </c>
    </row>
    <row r="28" spans="1:23" x14ac:dyDescent="0.25">
      <c r="A28" s="5"/>
      <c r="B28" s="6"/>
      <c r="C28" s="7" t="s">
        <v>26</v>
      </c>
      <c r="D28" s="8">
        <f>D20</f>
        <v>4040.0777680038118</v>
      </c>
      <c r="E28" s="8">
        <f t="shared" si="5"/>
        <v>0</v>
      </c>
      <c r="F28" s="8">
        <f t="shared" si="5"/>
        <v>0</v>
      </c>
      <c r="G28" s="8">
        <f t="shared" si="5"/>
        <v>4040.0777680038118</v>
      </c>
      <c r="I28">
        <v>0</v>
      </c>
      <c r="J28">
        <v>0</v>
      </c>
      <c r="K28">
        <v>0</v>
      </c>
      <c r="L28">
        <v>0</v>
      </c>
      <c r="N28">
        <v>0</v>
      </c>
      <c r="O28">
        <v>0</v>
      </c>
      <c r="P28">
        <v>0</v>
      </c>
      <c r="Q28">
        <v>0</v>
      </c>
      <c r="T28">
        <v>4040.0777680038118</v>
      </c>
      <c r="U28">
        <v>0</v>
      </c>
      <c r="V28">
        <v>0</v>
      </c>
      <c r="W28">
        <v>4040.0777680038118</v>
      </c>
    </row>
    <row r="29" spans="1:23" x14ac:dyDescent="0.25">
      <c r="A29" s="5"/>
      <c r="B29" s="6"/>
      <c r="C29" s="7" t="s">
        <v>27</v>
      </c>
      <c r="D29" s="8">
        <f>D21</f>
        <v>4404.767258556566</v>
      </c>
      <c r="E29" s="8">
        <f t="shared" si="5"/>
        <v>1678.4304509219687</v>
      </c>
      <c r="F29" s="8">
        <f t="shared" si="5"/>
        <v>0</v>
      </c>
      <c r="G29" s="8">
        <f t="shared" si="5"/>
        <v>6083.1977094785343</v>
      </c>
      <c r="I29">
        <v>0</v>
      </c>
      <c r="J29">
        <v>0</v>
      </c>
      <c r="K29">
        <v>0</v>
      </c>
      <c r="L29">
        <v>0</v>
      </c>
      <c r="N29">
        <v>0</v>
      </c>
      <c r="O29">
        <v>0</v>
      </c>
      <c r="P29">
        <v>0</v>
      </c>
      <c r="Q29">
        <v>0</v>
      </c>
      <c r="T29">
        <v>4404.767258556566</v>
      </c>
      <c r="U29">
        <v>1678.4304509219687</v>
      </c>
      <c r="V29">
        <v>0</v>
      </c>
      <c r="W29">
        <v>6083.1977094785343</v>
      </c>
    </row>
    <row r="30" spans="1:23" x14ac:dyDescent="0.25">
      <c r="A30" s="5"/>
      <c r="B30" s="6" t="s">
        <v>28</v>
      </c>
      <c r="C30" s="7"/>
      <c r="D30" s="8"/>
      <c r="E30" s="8"/>
      <c r="F30" s="8"/>
      <c r="G30" s="8"/>
    </row>
    <row r="31" spans="1:23" x14ac:dyDescent="0.25">
      <c r="A31" s="5"/>
      <c r="B31" s="7" t="s">
        <v>29</v>
      </c>
      <c r="C31" s="7" t="s">
        <v>30</v>
      </c>
      <c r="D31" s="9">
        <v>264.64999999999998</v>
      </c>
      <c r="E31" s="8"/>
      <c r="F31" s="8"/>
      <c r="G31" s="8">
        <f>SUM(D31:F31)</f>
        <v>264.64999999999998</v>
      </c>
      <c r="I31">
        <v>628.98</v>
      </c>
      <c r="L31">
        <v>628.98</v>
      </c>
      <c r="N31">
        <v>628.98</v>
      </c>
      <c r="Q31">
        <v>628.98</v>
      </c>
      <c r="T31">
        <v>264.64999999999998</v>
      </c>
      <c r="W31">
        <v>264.64999999999998</v>
      </c>
    </row>
    <row r="32" spans="1:23" x14ac:dyDescent="0.25">
      <c r="A32" s="5"/>
      <c r="B32" s="7" t="s">
        <v>29</v>
      </c>
      <c r="C32" s="7" t="s">
        <v>31</v>
      </c>
      <c r="D32" s="9">
        <v>67.400000000000006</v>
      </c>
      <c r="E32" s="8"/>
      <c r="F32" s="8"/>
      <c r="G32" s="8">
        <f t="shared" ref="G32:G34" si="6">SUM(D32:F32)</f>
        <v>67.400000000000006</v>
      </c>
      <c r="I32">
        <v>0</v>
      </c>
      <c r="L32">
        <v>0</v>
      </c>
      <c r="N32">
        <v>0</v>
      </c>
      <c r="Q32">
        <v>0</v>
      </c>
      <c r="T32">
        <v>67.400000000000006</v>
      </c>
      <c r="W32">
        <v>67.400000000000006</v>
      </c>
    </row>
    <row r="33" spans="1:23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6"/>
        <v>0</v>
      </c>
      <c r="I33">
        <v>0</v>
      </c>
      <c r="L33">
        <v>0</v>
      </c>
      <c r="N33">
        <v>0</v>
      </c>
      <c r="Q33">
        <v>0</v>
      </c>
      <c r="T33">
        <v>0</v>
      </c>
      <c r="W33">
        <v>0</v>
      </c>
    </row>
    <row r="34" spans="1:23" s="17" customFormat="1" x14ac:dyDescent="0.25">
      <c r="A34" s="13"/>
      <c r="B34" s="6"/>
      <c r="C34" s="6" t="s">
        <v>33</v>
      </c>
      <c r="D34" s="10">
        <f>SUM(D31:D33)</f>
        <v>332.04999999999995</v>
      </c>
      <c r="E34" s="10">
        <f t="shared" ref="E34:F34" si="7">SUM(E31:E33)</f>
        <v>0</v>
      </c>
      <c r="F34" s="10">
        <f t="shared" si="7"/>
        <v>0</v>
      </c>
      <c r="G34" s="10">
        <f t="shared" si="6"/>
        <v>332.04999999999995</v>
      </c>
      <c r="I34" s="17">
        <v>628.98</v>
      </c>
      <c r="J34" s="17">
        <v>0</v>
      </c>
      <c r="K34" s="17">
        <v>0</v>
      </c>
      <c r="L34" s="17">
        <v>628.98</v>
      </c>
      <c r="N34" s="17">
        <v>628.98</v>
      </c>
      <c r="O34" s="17">
        <v>0</v>
      </c>
      <c r="P34" s="17">
        <v>0</v>
      </c>
      <c r="Q34" s="17">
        <v>628.98</v>
      </c>
      <c r="T34" s="17">
        <v>332.04999999999995</v>
      </c>
      <c r="U34" s="17">
        <v>0</v>
      </c>
      <c r="V34" s="17">
        <v>0</v>
      </c>
      <c r="W34" s="17">
        <v>332.04999999999995</v>
      </c>
    </row>
    <row r="35" spans="1:23" x14ac:dyDescent="0.25">
      <c r="A35" s="13"/>
      <c r="B35" s="6"/>
      <c r="C35" s="6" t="s">
        <v>34</v>
      </c>
      <c r="D35" s="10">
        <f>D34+D26</f>
        <v>18038.782596232479</v>
      </c>
      <c r="E35" s="10">
        <f t="shared" ref="E35:G35" si="8">E34+E26</f>
        <v>2021.4737210840333</v>
      </c>
      <c r="F35" s="10">
        <f t="shared" si="8"/>
        <v>0</v>
      </c>
      <c r="G35" s="10">
        <f t="shared" si="8"/>
        <v>20060.256317316511</v>
      </c>
      <c r="I35">
        <v>36710.764630620288</v>
      </c>
      <c r="J35">
        <v>2348.2492621210145</v>
      </c>
      <c r="K35">
        <v>0</v>
      </c>
      <c r="L35">
        <v>39059.013892741299</v>
      </c>
      <c r="N35">
        <v>36333.722283510317</v>
      </c>
      <c r="O35">
        <v>2324.3863260497692</v>
      </c>
      <c r="P35">
        <v>0</v>
      </c>
      <c r="Q35">
        <v>38658.108609560084</v>
      </c>
      <c r="T35">
        <v>18038.782596232479</v>
      </c>
      <c r="U35">
        <v>2021.4737210840333</v>
      </c>
      <c r="V35">
        <v>0</v>
      </c>
      <c r="W35">
        <v>20060.256317316511</v>
      </c>
    </row>
    <row r="36" spans="1:23" x14ac:dyDescent="0.25">
      <c r="A36" s="5"/>
      <c r="B36" s="6" t="s">
        <v>35</v>
      </c>
      <c r="C36" s="7"/>
      <c r="D36" s="8"/>
      <c r="E36" s="8"/>
      <c r="F36" s="8"/>
      <c r="G36" s="8"/>
    </row>
    <row r="37" spans="1:23" x14ac:dyDescent="0.25">
      <c r="A37" s="5"/>
      <c r="B37" s="14" t="s">
        <v>36</v>
      </c>
      <c r="C37" s="7" t="s">
        <v>37</v>
      </c>
      <c r="D37" s="9">
        <v>441.05</v>
      </c>
      <c r="E37" s="8"/>
      <c r="F37" s="8"/>
      <c r="G37" s="8">
        <f>SUM(D37:F37)</f>
        <v>441.05</v>
      </c>
      <c r="I37">
        <v>1084.58</v>
      </c>
      <c r="L37">
        <v>1084.58</v>
      </c>
      <c r="N37">
        <v>1084.58</v>
      </c>
      <c r="Q37">
        <v>1084.58</v>
      </c>
      <c r="T37">
        <v>441.05</v>
      </c>
      <c r="W37">
        <v>441.05</v>
      </c>
    </row>
    <row r="38" spans="1:23" x14ac:dyDescent="0.25">
      <c r="A38" s="5"/>
      <c r="B38" s="14" t="s">
        <v>36</v>
      </c>
      <c r="C38" s="7" t="s">
        <v>38</v>
      </c>
      <c r="D38" s="9">
        <v>67.400000000000006</v>
      </c>
      <c r="E38" s="8"/>
      <c r="F38" s="8"/>
      <c r="G38" s="8">
        <f t="shared" ref="G38:G40" si="9">SUM(D38:F38)</f>
        <v>67.400000000000006</v>
      </c>
      <c r="I38">
        <v>0</v>
      </c>
      <c r="L38">
        <v>0</v>
      </c>
      <c r="N38">
        <v>0</v>
      </c>
      <c r="Q38">
        <v>0</v>
      </c>
      <c r="T38">
        <v>67.400000000000006</v>
      </c>
      <c r="W38">
        <v>67.400000000000006</v>
      </c>
    </row>
    <row r="39" spans="1:23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9"/>
        <v>0</v>
      </c>
      <c r="I39">
        <v>0</v>
      </c>
      <c r="L39">
        <v>0</v>
      </c>
      <c r="N39">
        <v>0</v>
      </c>
      <c r="Q39">
        <v>0</v>
      </c>
      <c r="T39">
        <v>0</v>
      </c>
      <c r="W39">
        <v>0</v>
      </c>
    </row>
    <row r="40" spans="1:23" x14ac:dyDescent="0.25">
      <c r="A40" s="13"/>
      <c r="B40" s="6"/>
      <c r="C40" s="6" t="s">
        <v>40</v>
      </c>
      <c r="D40" s="10">
        <f>SUM(D37:D39)</f>
        <v>508.45000000000005</v>
      </c>
      <c r="E40" s="10">
        <f t="shared" ref="E40:F40" si="10">SUM(E37:E39)</f>
        <v>0</v>
      </c>
      <c r="F40" s="10">
        <f t="shared" si="10"/>
        <v>0</v>
      </c>
      <c r="G40" s="10">
        <f t="shared" si="9"/>
        <v>508.45000000000005</v>
      </c>
      <c r="I40">
        <v>1084.58</v>
      </c>
      <c r="J40">
        <v>0</v>
      </c>
      <c r="K40">
        <v>0</v>
      </c>
      <c r="L40">
        <v>1084.58</v>
      </c>
      <c r="N40">
        <v>1084.58</v>
      </c>
      <c r="O40">
        <v>0</v>
      </c>
      <c r="P40">
        <v>0</v>
      </c>
      <c r="Q40">
        <v>1084.58</v>
      </c>
      <c r="T40">
        <v>508.45000000000005</v>
      </c>
      <c r="U40">
        <v>0</v>
      </c>
      <c r="V40">
        <v>0</v>
      </c>
      <c r="W40">
        <v>508.45000000000005</v>
      </c>
    </row>
    <row r="41" spans="1:23" x14ac:dyDescent="0.25">
      <c r="A41" s="13"/>
      <c r="B41" s="6"/>
      <c r="C41" s="6" t="s">
        <v>41</v>
      </c>
      <c r="D41" s="10">
        <f>D40+D35</f>
        <v>18547.232596232479</v>
      </c>
      <c r="E41" s="10">
        <f t="shared" ref="E41:G41" si="11">E40+E35</f>
        <v>2021.4737210840333</v>
      </c>
      <c r="F41" s="10">
        <f t="shared" si="11"/>
        <v>0</v>
      </c>
      <c r="G41" s="10">
        <f t="shared" si="11"/>
        <v>20568.706317316512</v>
      </c>
      <c r="I41">
        <v>37795.34463062029</v>
      </c>
      <c r="J41">
        <v>2348.2492621210145</v>
      </c>
      <c r="K41">
        <v>0</v>
      </c>
      <c r="L41">
        <v>40143.593892741301</v>
      </c>
      <c r="N41">
        <v>37418.302283510318</v>
      </c>
      <c r="O41">
        <v>2324.3863260497692</v>
      </c>
      <c r="P41">
        <v>0</v>
      </c>
      <c r="Q41">
        <v>39742.688609560086</v>
      </c>
      <c r="T41">
        <v>18547.232596232479</v>
      </c>
      <c r="U41">
        <v>2021.4737210840333</v>
      </c>
      <c r="V41">
        <v>0</v>
      </c>
      <c r="W41">
        <v>20568.706317316512</v>
      </c>
    </row>
    <row r="42" spans="1:23" x14ac:dyDescent="0.25">
      <c r="A42" s="13"/>
      <c r="B42" s="6" t="s">
        <v>42</v>
      </c>
      <c r="C42" s="6"/>
      <c r="D42" s="10"/>
      <c r="E42" s="10"/>
      <c r="F42" s="10"/>
      <c r="G42" s="10"/>
    </row>
    <row r="43" spans="1:23" x14ac:dyDescent="0.25">
      <c r="A43" s="5"/>
      <c r="B43" s="7"/>
      <c r="C43" s="7" t="s">
        <v>43</v>
      </c>
      <c r="D43" s="8">
        <v>306.97000000000003</v>
      </c>
      <c r="E43" s="8"/>
      <c r="F43" s="8"/>
      <c r="G43" s="8">
        <f>SUM(D43:F43)</f>
        <v>306.97000000000003</v>
      </c>
      <c r="I43">
        <v>813.81</v>
      </c>
      <c r="L43">
        <v>813.81</v>
      </c>
      <c r="N43">
        <v>799.19</v>
      </c>
      <c r="Q43">
        <v>799.19</v>
      </c>
      <c r="T43">
        <v>306.97000000000003</v>
      </c>
      <c r="W43">
        <v>306.97000000000003</v>
      </c>
    </row>
    <row r="44" spans="1:23" x14ac:dyDescent="0.25">
      <c r="A44" s="5"/>
      <c r="B44" s="7"/>
      <c r="C44" s="7" t="s">
        <v>44</v>
      </c>
      <c r="D44" s="8">
        <v>174.15</v>
      </c>
      <c r="E44" s="8"/>
      <c r="F44" s="8"/>
      <c r="G44" s="8">
        <f t="shared" ref="G44:G52" si="12">SUM(D44:F44)</f>
        <v>174.15</v>
      </c>
      <c r="I44">
        <v>0</v>
      </c>
      <c r="L44">
        <v>0</v>
      </c>
      <c r="N44">
        <v>0</v>
      </c>
      <c r="Q44">
        <v>0</v>
      </c>
      <c r="T44">
        <v>174.15</v>
      </c>
      <c r="W44">
        <v>174.15</v>
      </c>
    </row>
    <row r="45" spans="1:23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2"/>
        <v>0</v>
      </c>
      <c r="I45">
        <v>0</v>
      </c>
      <c r="L45">
        <v>0</v>
      </c>
      <c r="N45">
        <v>0</v>
      </c>
      <c r="Q45">
        <v>0</v>
      </c>
      <c r="T45">
        <v>0</v>
      </c>
      <c r="W45">
        <v>0</v>
      </c>
    </row>
    <row r="46" spans="1:23" x14ac:dyDescent="0.25">
      <c r="A46" s="5"/>
      <c r="B46" s="7" t="s">
        <v>29</v>
      </c>
      <c r="C46" s="7" t="s">
        <v>46</v>
      </c>
      <c r="D46" s="8"/>
      <c r="E46" s="8"/>
      <c r="F46" s="8">
        <v>0</v>
      </c>
      <c r="G46" s="8">
        <f t="shared" si="12"/>
        <v>0</v>
      </c>
      <c r="K46">
        <v>382.77646616117681</v>
      </c>
      <c r="L46">
        <v>382.77646616117681</v>
      </c>
      <c r="P46">
        <v>379.08817996966081</v>
      </c>
      <c r="Q46">
        <v>379.08817996966081</v>
      </c>
      <c r="V46">
        <v>0</v>
      </c>
      <c r="W46">
        <v>0</v>
      </c>
    </row>
    <row r="47" spans="1:23" x14ac:dyDescent="0.25">
      <c r="A47" s="5"/>
      <c r="B47" s="7" t="s">
        <v>29</v>
      </c>
      <c r="C47" s="7" t="s">
        <v>47</v>
      </c>
      <c r="D47" s="8"/>
      <c r="E47" s="8"/>
      <c r="F47" s="8">
        <v>54.95262638401968</v>
      </c>
      <c r="G47" s="8">
        <f t="shared" si="12"/>
        <v>54.95262638401968</v>
      </c>
      <c r="K47">
        <v>0</v>
      </c>
      <c r="L47">
        <v>0</v>
      </c>
      <c r="P47">
        <v>0</v>
      </c>
      <c r="Q47">
        <v>0</v>
      </c>
      <c r="V47">
        <v>54.95262638401968</v>
      </c>
      <c r="W47">
        <v>54.95262638401968</v>
      </c>
    </row>
    <row r="48" spans="1:23" x14ac:dyDescent="0.25">
      <c r="A48" s="5"/>
      <c r="B48" s="14" t="s">
        <v>29</v>
      </c>
      <c r="C48" s="7" t="s">
        <v>48</v>
      </c>
      <c r="D48" s="8"/>
      <c r="E48" s="8"/>
      <c r="F48" s="8">
        <v>560.55219800459383</v>
      </c>
      <c r="G48" s="8">
        <f t="shared" si="12"/>
        <v>560.55219800459383</v>
      </c>
      <c r="K48">
        <v>0</v>
      </c>
      <c r="L48">
        <v>0</v>
      </c>
      <c r="P48">
        <v>0</v>
      </c>
      <c r="Q48">
        <v>0</v>
      </c>
      <c r="V48">
        <v>560.55219800459383</v>
      </c>
      <c r="W48">
        <v>560.55219800459383</v>
      </c>
    </row>
    <row r="49" spans="1:23" x14ac:dyDescent="0.25">
      <c r="A49" s="5"/>
      <c r="B49" s="7" t="s">
        <v>29</v>
      </c>
      <c r="C49" s="7" t="s">
        <v>49</v>
      </c>
      <c r="D49" s="8"/>
      <c r="E49" s="8"/>
      <c r="F49" s="8">
        <v>917.80727270787827</v>
      </c>
      <c r="G49" s="8">
        <f t="shared" si="12"/>
        <v>917.80727270787827</v>
      </c>
      <c r="K49">
        <v>4314.2610797009329</v>
      </c>
      <c r="L49">
        <v>4314.2610797009329</v>
      </c>
      <c r="P49">
        <v>4255.6858935545297</v>
      </c>
      <c r="Q49">
        <v>4255.6858935545297</v>
      </c>
      <c r="V49">
        <v>917.80727270787827</v>
      </c>
      <c r="W49">
        <v>917.80727270787827</v>
      </c>
    </row>
    <row r="50" spans="1:23" x14ac:dyDescent="0.25">
      <c r="A50" s="5"/>
      <c r="B50" s="7" t="s">
        <v>29</v>
      </c>
      <c r="C50" s="7" t="s">
        <v>50</v>
      </c>
      <c r="D50" s="8"/>
      <c r="E50" s="8"/>
      <c r="F50" s="8">
        <v>420.36487900272357</v>
      </c>
      <c r="G50" s="8">
        <f t="shared" si="12"/>
        <v>420.36487900272357</v>
      </c>
      <c r="K50">
        <v>0</v>
      </c>
      <c r="L50">
        <v>0</v>
      </c>
      <c r="P50">
        <v>0</v>
      </c>
      <c r="Q50">
        <v>0</v>
      </c>
      <c r="V50">
        <v>420.36487900272357</v>
      </c>
      <c r="W50">
        <v>420.36487900272357</v>
      </c>
    </row>
    <row r="51" spans="1:23" x14ac:dyDescent="0.25">
      <c r="A51" s="5"/>
      <c r="B51" s="7" t="s">
        <v>29</v>
      </c>
      <c r="C51" s="7" t="s">
        <v>51</v>
      </c>
      <c r="D51" s="8"/>
      <c r="E51" s="8"/>
      <c r="F51" s="8">
        <v>661.62490047858455</v>
      </c>
      <c r="G51" s="8">
        <f t="shared" si="12"/>
        <v>661.62490047858455</v>
      </c>
      <c r="K51">
        <v>0</v>
      </c>
      <c r="L51">
        <v>0</v>
      </c>
      <c r="P51">
        <v>0</v>
      </c>
      <c r="Q51">
        <v>0</v>
      </c>
      <c r="V51">
        <v>661.62490047858455</v>
      </c>
      <c r="W51">
        <v>661.62490047858455</v>
      </c>
    </row>
    <row r="52" spans="1:23" x14ac:dyDescent="0.25">
      <c r="A52" s="13"/>
      <c r="B52" s="6"/>
      <c r="C52" s="6" t="s">
        <v>52</v>
      </c>
      <c r="D52" s="10">
        <f>SUM(D43:D51)</f>
        <v>481.12</v>
      </c>
      <c r="E52" s="10">
        <f t="shared" ref="E52:F52" si="13">SUM(E43:E51)</f>
        <v>0</v>
      </c>
      <c r="F52" s="10">
        <f t="shared" si="13"/>
        <v>2615.3018765778002</v>
      </c>
      <c r="G52" s="10">
        <f t="shared" si="12"/>
        <v>3096.4218765778</v>
      </c>
      <c r="I52">
        <v>813.81</v>
      </c>
      <c r="J52">
        <v>0</v>
      </c>
      <c r="K52">
        <v>4697.0375458621093</v>
      </c>
      <c r="L52">
        <v>5510.8475458621087</v>
      </c>
      <c r="N52">
        <v>799.19</v>
      </c>
      <c r="O52">
        <v>0</v>
      </c>
      <c r="P52">
        <v>4634.7740735241905</v>
      </c>
      <c r="Q52">
        <v>5433.9640735241901</v>
      </c>
      <c r="T52">
        <v>481.12</v>
      </c>
      <c r="U52">
        <v>0</v>
      </c>
      <c r="V52">
        <v>2615.3018765778002</v>
      </c>
      <c r="W52">
        <v>3096.4218765778</v>
      </c>
    </row>
    <row r="53" spans="1:23" x14ac:dyDescent="0.25">
      <c r="A53" s="13"/>
      <c r="B53" s="6"/>
      <c r="C53" s="6" t="s">
        <v>53</v>
      </c>
      <c r="D53" s="10">
        <f>D41+D52</f>
        <v>19028.352596232478</v>
      </c>
      <c r="E53" s="10">
        <f t="shared" ref="E53:G53" si="14">E41+E52</f>
        <v>2021.4737210840333</v>
      </c>
      <c r="F53" s="10">
        <f t="shared" si="14"/>
        <v>2615.3018765778002</v>
      </c>
      <c r="G53" s="10">
        <f t="shared" si="14"/>
        <v>23665.12819389431</v>
      </c>
      <c r="I53">
        <v>38609.154630620287</v>
      </c>
      <c r="J53">
        <v>2348.2492621210145</v>
      </c>
      <c r="K53">
        <v>4697.0375458621093</v>
      </c>
      <c r="L53">
        <v>45654.441438603404</v>
      </c>
      <c r="N53">
        <v>38217.492283510321</v>
      </c>
      <c r="O53">
        <v>2324.3863260497692</v>
      </c>
      <c r="P53">
        <v>4634.7740735241905</v>
      </c>
      <c r="Q53">
        <v>45176.652683084278</v>
      </c>
      <c r="T53">
        <v>19028.352596232478</v>
      </c>
      <c r="U53">
        <v>2021.4737210840333</v>
      </c>
      <c r="V53">
        <v>2615.3018765778002</v>
      </c>
      <c r="W53">
        <v>23665.12819389431</v>
      </c>
    </row>
    <row r="54" spans="1:23" x14ac:dyDescent="0.25">
      <c r="A54" s="13"/>
      <c r="B54" s="6" t="s">
        <v>54</v>
      </c>
      <c r="C54" s="6"/>
      <c r="D54" s="10"/>
      <c r="E54" s="10"/>
      <c r="F54" s="10"/>
      <c r="G54" s="10"/>
    </row>
    <row r="55" spans="1:23" x14ac:dyDescent="0.25">
      <c r="A55" s="5"/>
      <c r="B55" s="14"/>
      <c r="C55" s="7" t="s">
        <v>25</v>
      </c>
      <c r="D55" s="8"/>
      <c r="E55" s="8"/>
      <c r="F55" s="9">
        <v>-603.87</v>
      </c>
      <c r="G55" s="8">
        <f>SUM(D55:F55)</f>
        <v>-603.87</v>
      </c>
      <c r="K55">
        <v>1469.96</v>
      </c>
      <c r="L55">
        <v>1469.96</v>
      </c>
      <c r="P55">
        <v>1469.96</v>
      </c>
      <c r="Q55">
        <v>1469.96</v>
      </c>
      <c r="V55">
        <v>603.87</v>
      </c>
      <c r="W55">
        <v>603.87</v>
      </c>
    </row>
    <row r="56" spans="1:23" x14ac:dyDescent="0.25">
      <c r="A56" s="5"/>
      <c r="B56" s="14"/>
      <c r="C56" s="7" t="s">
        <v>26</v>
      </c>
      <c r="D56" s="8"/>
      <c r="E56" s="8"/>
      <c r="F56" s="9">
        <v>-119.66</v>
      </c>
      <c r="G56" s="8">
        <f t="shared" ref="G56:G58" si="15">SUM(D56:F56)</f>
        <v>-119.66</v>
      </c>
      <c r="K56">
        <v>0</v>
      </c>
      <c r="L56">
        <v>0</v>
      </c>
      <c r="P56">
        <v>0</v>
      </c>
      <c r="Q56">
        <v>0</v>
      </c>
      <c r="V56">
        <v>119.66</v>
      </c>
      <c r="W56">
        <v>119.66</v>
      </c>
    </row>
    <row r="57" spans="1:23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5"/>
        <v>0</v>
      </c>
      <c r="K57">
        <v>0</v>
      </c>
      <c r="L57">
        <v>0</v>
      </c>
      <c r="P57">
        <v>0</v>
      </c>
      <c r="Q57">
        <v>0</v>
      </c>
      <c r="V57">
        <v>0</v>
      </c>
      <c r="W57">
        <v>0</v>
      </c>
    </row>
    <row r="58" spans="1:23" x14ac:dyDescent="0.25">
      <c r="A58" s="13"/>
      <c r="B58" s="6"/>
      <c r="C58" s="6" t="s">
        <v>55</v>
      </c>
      <c r="D58" s="10"/>
      <c r="E58" s="10"/>
      <c r="F58" s="10">
        <f>SUM(F55:F57)</f>
        <v>-723.53</v>
      </c>
      <c r="G58" s="10">
        <f t="shared" si="15"/>
        <v>-723.53</v>
      </c>
      <c r="K58">
        <v>1469.96</v>
      </c>
      <c r="L58">
        <v>1469.96</v>
      </c>
      <c r="P58">
        <v>1469.96</v>
      </c>
      <c r="Q58">
        <v>1469.96</v>
      </c>
      <c r="V58">
        <v>723.53</v>
      </c>
      <c r="W58">
        <v>723.53</v>
      </c>
    </row>
    <row r="59" spans="1:23" x14ac:dyDescent="0.25">
      <c r="A59" s="13"/>
      <c r="B59" s="6"/>
      <c r="C59" s="6" t="s">
        <v>56</v>
      </c>
      <c r="D59" s="10">
        <f>D53+D58</f>
        <v>19028.352596232478</v>
      </c>
      <c r="E59" s="10">
        <f t="shared" ref="E59:G59" si="16">E53+E58</f>
        <v>2021.4737210840333</v>
      </c>
      <c r="F59" s="10">
        <f t="shared" si="16"/>
        <v>1891.7718765778002</v>
      </c>
      <c r="G59" s="10">
        <f t="shared" si="16"/>
        <v>22941.598193894311</v>
      </c>
      <c r="I59">
        <v>38609.154630620287</v>
      </c>
      <c r="J59">
        <v>2348.2492621210145</v>
      </c>
      <c r="K59">
        <v>6166.9975458621093</v>
      </c>
      <c r="L59">
        <v>47124.40143860341</v>
      </c>
      <c r="N59">
        <v>38217.492283510321</v>
      </c>
      <c r="O59">
        <v>2324.3863260497692</v>
      </c>
      <c r="P59">
        <v>6104.7340735241905</v>
      </c>
      <c r="Q59">
        <v>46646.612683084277</v>
      </c>
      <c r="T59">
        <v>19028.352596232478</v>
      </c>
      <c r="U59">
        <v>2021.4737210840333</v>
      </c>
      <c r="V59">
        <v>3338.8318765778004</v>
      </c>
      <c r="W59">
        <v>24388.658193894313</v>
      </c>
    </row>
    <row r="60" spans="1:23" x14ac:dyDescent="0.25">
      <c r="A60" s="13"/>
      <c r="B60" s="6" t="s">
        <v>57</v>
      </c>
      <c r="C60" s="6"/>
      <c r="D60" s="10"/>
      <c r="E60" s="10"/>
      <c r="F60" s="10"/>
      <c r="G60" s="10"/>
    </row>
    <row r="61" spans="1:23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Q61">
        <v>0</v>
      </c>
      <c r="W61">
        <v>0</v>
      </c>
    </row>
    <row r="62" spans="1:23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P62">
        <v>0</v>
      </c>
      <c r="Q62">
        <v>0</v>
      </c>
      <c r="V62">
        <v>0</v>
      </c>
      <c r="W62">
        <v>0</v>
      </c>
    </row>
    <row r="63" spans="1:23" x14ac:dyDescent="0.25">
      <c r="A63" s="13"/>
      <c r="B63" s="6" t="s">
        <v>59</v>
      </c>
      <c r="C63" s="6"/>
      <c r="D63" s="10"/>
      <c r="E63" s="10"/>
      <c r="F63" s="10"/>
      <c r="G63" s="10"/>
    </row>
    <row r="64" spans="1:23" x14ac:dyDescent="0.25">
      <c r="A64" s="5"/>
      <c r="B64" s="7"/>
      <c r="C64" s="7" t="s">
        <v>60</v>
      </c>
      <c r="D64" s="8"/>
      <c r="E64" s="8"/>
      <c r="F64" s="8">
        <v>554.81792537493868</v>
      </c>
      <c r="G64" s="8">
        <f>SUM(D64:F64)</f>
        <v>554.81792537493868</v>
      </c>
      <c r="K64">
        <v>2509.1779459339527</v>
      </c>
      <c r="L64">
        <v>2509.1779459339527</v>
      </c>
      <c r="P64">
        <v>2483.6560810767196</v>
      </c>
      <c r="Q64">
        <v>2483.6560810767196</v>
      </c>
      <c r="V64">
        <v>554.81792537493868</v>
      </c>
      <c r="W64">
        <v>554.81792537493868</v>
      </c>
    </row>
    <row r="65" spans="1:26" x14ac:dyDescent="0.25">
      <c r="A65" s="5"/>
      <c r="B65" s="14"/>
      <c r="C65" s="14" t="s">
        <v>61</v>
      </c>
      <c r="D65" s="8"/>
      <c r="E65" s="8"/>
      <c r="F65" s="8">
        <v>177.26082561174204</v>
      </c>
      <c r="G65" s="8">
        <f t="shared" ref="G65:G67" si="17">SUM(D65:F65)</f>
        <v>177.26082561174204</v>
      </c>
      <c r="K65">
        <v>0</v>
      </c>
      <c r="L65">
        <v>0</v>
      </c>
      <c r="P65">
        <v>0</v>
      </c>
      <c r="Q65">
        <v>0</v>
      </c>
      <c r="V65">
        <v>177.26082561174204</v>
      </c>
      <c r="W65">
        <v>177.26082561174204</v>
      </c>
    </row>
    <row r="66" spans="1:26" x14ac:dyDescent="0.25">
      <c r="A66" s="5"/>
      <c r="B66" s="7"/>
      <c r="C66" s="7" t="s">
        <v>62</v>
      </c>
      <c r="D66" s="8"/>
      <c r="E66" s="8"/>
      <c r="F66" s="8">
        <v>827.16144997617744</v>
      </c>
      <c r="G66" s="8">
        <f t="shared" si="17"/>
        <v>827.16144997617744</v>
      </c>
      <c r="K66">
        <v>0</v>
      </c>
      <c r="L66">
        <v>0</v>
      </c>
      <c r="P66">
        <v>0</v>
      </c>
      <c r="Q66">
        <v>0</v>
      </c>
      <c r="V66">
        <v>827.16144997617744</v>
      </c>
      <c r="W66">
        <v>827.16144997617744</v>
      </c>
    </row>
    <row r="67" spans="1:26" s="17" customFormat="1" x14ac:dyDescent="0.25">
      <c r="A67" s="13"/>
      <c r="B67" s="6"/>
      <c r="C67" s="6" t="s">
        <v>63</v>
      </c>
      <c r="D67" s="10"/>
      <c r="E67" s="10"/>
      <c r="F67" s="10">
        <f>SUM(F64:F66)</f>
        <v>1559.2402009628581</v>
      </c>
      <c r="G67" s="10">
        <f t="shared" si="17"/>
        <v>1559.2402009628581</v>
      </c>
      <c r="K67" s="17">
        <v>2509.1779459339527</v>
      </c>
      <c r="L67" s="17">
        <v>2509.1779459339527</v>
      </c>
      <c r="P67" s="17">
        <v>2483.6560810767196</v>
      </c>
      <c r="Q67" s="17">
        <v>2483.6560810767196</v>
      </c>
      <c r="V67" s="17">
        <v>1559.2402009628581</v>
      </c>
      <c r="W67" s="17">
        <v>1559.2402009628581</v>
      </c>
    </row>
    <row r="68" spans="1:26" x14ac:dyDescent="0.25">
      <c r="A68" s="13"/>
      <c r="B68" s="6"/>
      <c r="C68" s="6" t="s">
        <v>64</v>
      </c>
      <c r="D68" s="10">
        <f>D59+D67</f>
        <v>19028.352596232478</v>
      </c>
      <c r="E68" s="10">
        <f t="shared" ref="E68:G68" si="18">E59+E67</f>
        <v>2021.4737210840333</v>
      </c>
      <c r="F68" s="10">
        <f t="shared" si="18"/>
        <v>3451.0120775406585</v>
      </c>
      <c r="G68" s="10">
        <f t="shared" si="18"/>
        <v>24500.838394857168</v>
      </c>
      <c r="I68">
        <v>38609.154630620287</v>
      </c>
      <c r="J68">
        <v>2348.2492621210145</v>
      </c>
      <c r="K68">
        <v>8676.1754917960625</v>
      </c>
      <c r="L68">
        <v>49633.579384537363</v>
      </c>
      <c r="N68">
        <v>38217.492283510321</v>
      </c>
      <c r="O68">
        <v>2324.3863260497692</v>
      </c>
      <c r="P68">
        <v>8588.390154600911</v>
      </c>
      <c r="Q68">
        <v>49130.268764160995</v>
      </c>
      <c r="T68">
        <v>19028.352596232478</v>
      </c>
      <c r="U68">
        <v>2021.4737210840333</v>
      </c>
      <c r="V68">
        <v>4898.0720775406589</v>
      </c>
      <c r="W68">
        <v>25947.898394857169</v>
      </c>
    </row>
    <row r="69" spans="1:26" x14ac:dyDescent="0.25">
      <c r="A69" s="5"/>
      <c r="B69" s="6"/>
      <c r="C69" s="7" t="s">
        <v>25</v>
      </c>
      <c r="D69" s="8">
        <f>D27+D31+D37+D43+D46+D49+D55+D64</f>
        <v>10274.557569672099</v>
      </c>
      <c r="E69" s="8">
        <f t="shared" ref="E69:F69" si="19">E27+E31+E37+E43+E46+E49+E55+E64</f>
        <v>343.04327016206452</v>
      </c>
      <c r="F69" s="8">
        <f t="shared" si="19"/>
        <v>868.75519808281695</v>
      </c>
      <c r="G69" s="8">
        <f>SUM(D69:F69)</f>
        <v>11486.356037916981</v>
      </c>
      <c r="I69">
        <v>38609.154630620287</v>
      </c>
      <c r="J69">
        <v>2348.2492621210145</v>
      </c>
      <c r="K69">
        <v>8676.1754917960625</v>
      </c>
      <c r="L69">
        <v>49633.579384537363</v>
      </c>
      <c r="N69">
        <v>38217.492283510321</v>
      </c>
      <c r="O69">
        <v>2324.3863260497692</v>
      </c>
      <c r="P69">
        <v>8588.390154600911</v>
      </c>
      <c r="Q69">
        <v>49130.268764160995</v>
      </c>
      <c r="T69">
        <v>10274.557569672099</v>
      </c>
      <c r="U69">
        <v>343.04327016206452</v>
      </c>
      <c r="V69">
        <v>2076.4951980828168</v>
      </c>
      <c r="W69">
        <v>12694.096037916981</v>
      </c>
    </row>
    <row r="70" spans="1:26" x14ac:dyDescent="0.25">
      <c r="A70" s="5"/>
      <c r="B70" s="6"/>
      <c r="C70" s="7" t="s">
        <v>26</v>
      </c>
      <c r="D70" s="8">
        <f t="shared" ref="D70:F71" si="20">D28+D32+D38+D44+D47+D50+D56+D65</f>
        <v>4349.0277680038107</v>
      </c>
      <c r="E70" s="8">
        <f t="shared" si="20"/>
        <v>0</v>
      </c>
      <c r="F70" s="8">
        <f t="shared" si="20"/>
        <v>532.91833099848532</v>
      </c>
      <c r="G70" s="8">
        <f t="shared" ref="G70:G71" si="21">SUM(D70:F70)</f>
        <v>4881.9460990022963</v>
      </c>
      <c r="I70">
        <v>0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Q70">
        <v>0</v>
      </c>
      <c r="T70">
        <v>4349.0277680038107</v>
      </c>
      <c r="U70">
        <v>0</v>
      </c>
      <c r="V70">
        <v>772.23833099848525</v>
      </c>
      <c r="W70">
        <v>5121.266099002296</v>
      </c>
    </row>
    <row r="71" spans="1:26" x14ac:dyDescent="0.25">
      <c r="A71" s="5"/>
      <c r="B71" s="6"/>
      <c r="C71" s="7" t="s">
        <v>27</v>
      </c>
      <c r="D71" s="8">
        <f t="shared" si="20"/>
        <v>4404.767258556566</v>
      </c>
      <c r="E71" s="8">
        <f t="shared" si="20"/>
        <v>1678.4304509219687</v>
      </c>
      <c r="F71" s="8">
        <f t="shared" si="20"/>
        <v>2049.3385484593555</v>
      </c>
      <c r="G71" s="8">
        <f t="shared" si="21"/>
        <v>8132.5362579378898</v>
      </c>
      <c r="I71">
        <v>0</v>
      </c>
      <c r="J71">
        <v>0</v>
      </c>
      <c r="K71">
        <v>0</v>
      </c>
      <c r="L71">
        <v>0</v>
      </c>
      <c r="N71">
        <v>0</v>
      </c>
      <c r="O71">
        <v>0</v>
      </c>
      <c r="P71">
        <v>0</v>
      </c>
      <c r="Q71">
        <v>0</v>
      </c>
      <c r="T71">
        <v>4404.767258556566</v>
      </c>
      <c r="U71">
        <v>1678.4304509219687</v>
      </c>
      <c r="V71">
        <v>2049.3385484593555</v>
      </c>
      <c r="W71">
        <v>8132.5362579378898</v>
      </c>
    </row>
    <row r="72" spans="1:26" x14ac:dyDescent="0.25">
      <c r="A72" s="13"/>
      <c r="B72" s="6" t="s">
        <v>65</v>
      </c>
      <c r="C72" s="6"/>
      <c r="D72" s="10"/>
      <c r="E72" s="10"/>
      <c r="F72" s="10"/>
      <c r="G72" s="10"/>
    </row>
    <row r="73" spans="1:26" ht="51" x14ac:dyDescent="0.25">
      <c r="A73" s="5"/>
      <c r="B73" s="14" t="s">
        <v>66</v>
      </c>
      <c r="C73" s="15" t="s">
        <v>72</v>
      </c>
      <c r="D73" s="9">
        <v>317.66000000000003</v>
      </c>
      <c r="E73" s="9">
        <v>33.75</v>
      </c>
      <c r="F73" s="9">
        <v>81.77</v>
      </c>
      <c r="G73" s="8">
        <f>SUM(D73:F73)</f>
        <v>433.18</v>
      </c>
      <c r="I73">
        <v>957.57</v>
      </c>
      <c r="J73">
        <v>58.24</v>
      </c>
      <c r="K73">
        <v>215.18</v>
      </c>
      <c r="L73">
        <v>1231</v>
      </c>
      <c r="N73">
        <v>638.34</v>
      </c>
      <c r="O73">
        <v>38.82</v>
      </c>
      <c r="P73">
        <v>143.44999999999999</v>
      </c>
      <c r="Q73">
        <v>820.61</v>
      </c>
      <c r="T73">
        <v>317.66000000000003</v>
      </c>
      <c r="U73">
        <v>33.75</v>
      </c>
      <c r="V73">
        <v>81.77</v>
      </c>
      <c r="W73">
        <v>433.17</v>
      </c>
      <c r="Z73">
        <f>11.5*2.85</f>
        <v>32.774999999999999</v>
      </c>
    </row>
    <row r="74" spans="1:26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19346.012596232478</v>
      </c>
      <c r="E74" s="10">
        <f t="shared" ref="E74:G74" si="22">E68+E73</f>
        <v>2055.2237210840331</v>
      </c>
      <c r="F74" s="10">
        <f t="shared" si="22"/>
        <v>3532.7820775406585</v>
      </c>
      <c r="G74" s="10">
        <f t="shared" si="22"/>
        <v>24934.018394857168</v>
      </c>
      <c r="I74">
        <v>39566.724630620287</v>
      </c>
      <c r="J74">
        <v>2406.4892621210142</v>
      </c>
      <c r="K74">
        <v>8891.3554917960628</v>
      </c>
      <c r="L74">
        <v>50864.569384537368</v>
      </c>
      <c r="N74">
        <v>38855.832283510317</v>
      </c>
      <c r="O74">
        <v>2363.2063260497694</v>
      </c>
      <c r="P74">
        <v>8731.8401546009118</v>
      </c>
      <c r="Q74">
        <v>49950.878764160996</v>
      </c>
      <c r="T74">
        <v>19346.012596232478</v>
      </c>
      <c r="U74">
        <v>2055.2237210840331</v>
      </c>
      <c r="V74">
        <v>4979.8420775406594</v>
      </c>
      <c r="W74">
        <v>26381.07839485717</v>
      </c>
    </row>
    <row r="75" spans="1:26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P75" t="e">
        <v>#REF!</v>
      </c>
      <c r="V75" t="e">
        <v>#REF!</v>
      </c>
    </row>
    <row r="76" spans="1:26" x14ac:dyDescent="0.25">
      <c r="A76" s="13"/>
      <c r="B76" s="6"/>
      <c r="C76" s="6"/>
      <c r="D76" s="10"/>
      <c r="E76" s="10"/>
      <c r="F76" s="10"/>
      <c r="G76" s="10"/>
    </row>
    <row r="77" spans="1:26" x14ac:dyDescent="0.25">
      <c r="A77" s="13"/>
      <c r="B77" s="6" t="s">
        <v>68</v>
      </c>
      <c r="C77" s="6"/>
      <c r="D77" s="10"/>
      <c r="E77" s="10"/>
      <c r="F77" s="10"/>
      <c r="G77" s="10"/>
    </row>
    <row r="78" spans="1:26" x14ac:dyDescent="0.25">
      <c r="A78" s="5"/>
      <c r="B78" s="7" t="s">
        <v>69</v>
      </c>
      <c r="C78" s="7" t="s">
        <v>70</v>
      </c>
      <c r="D78" s="8">
        <f>D74*0.2</f>
        <v>3869.2025192464957</v>
      </c>
      <c r="E78" s="8">
        <f t="shared" ref="E78:F78" si="23">E74*0.2</f>
        <v>411.04474421680663</v>
      </c>
      <c r="F78" s="8">
        <f t="shared" si="23"/>
        <v>706.55641550813175</v>
      </c>
      <c r="G78" s="8">
        <f>SUM(D78:F78)</f>
        <v>4986.8036789714342</v>
      </c>
      <c r="I78">
        <v>7913.34</v>
      </c>
      <c r="J78">
        <v>481.3</v>
      </c>
      <c r="K78">
        <v>1778.27</v>
      </c>
      <c r="L78">
        <v>10172.91</v>
      </c>
      <c r="N78">
        <v>7771.17</v>
      </c>
      <c r="O78">
        <v>472.64</v>
      </c>
      <c r="P78">
        <v>1746.37</v>
      </c>
      <c r="Q78">
        <v>9990.18</v>
      </c>
      <c r="T78">
        <v>3869.2</v>
      </c>
      <c r="U78">
        <v>411.04</v>
      </c>
      <c r="V78">
        <v>995.97</v>
      </c>
      <c r="W78">
        <v>5276.21</v>
      </c>
    </row>
    <row r="79" spans="1:26" x14ac:dyDescent="0.25">
      <c r="A79" s="13"/>
      <c r="B79" s="6" t="s">
        <v>71</v>
      </c>
      <c r="C79" s="6"/>
      <c r="D79" s="10">
        <f>D74+D78</f>
        <v>23215.215115478975</v>
      </c>
      <c r="E79" s="10">
        <f t="shared" ref="E79:G79" si="24">E74+E78</f>
        <v>2466.2684653008396</v>
      </c>
      <c r="F79" s="10">
        <f t="shared" si="24"/>
        <v>4239.33849304879</v>
      </c>
      <c r="G79" s="10">
        <f t="shared" si="24"/>
        <v>29920.822073828604</v>
      </c>
      <c r="I79">
        <v>47480.064630620283</v>
      </c>
      <c r="J79">
        <v>2887.7892621210144</v>
      </c>
      <c r="K79">
        <v>10669.625491796063</v>
      </c>
      <c r="L79">
        <v>61037.479384537357</v>
      </c>
      <c r="N79">
        <v>46627.002283510315</v>
      </c>
      <c r="O79">
        <v>2835.8463260497692</v>
      </c>
      <c r="P79">
        <v>10478.210154600911</v>
      </c>
      <c r="Q79">
        <v>59941.058764160989</v>
      </c>
      <c r="T79">
        <v>23215.212596232479</v>
      </c>
      <c r="U79">
        <v>2466.263721084033</v>
      </c>
      <c r="V79">
        <v>5975.8120775406596</v>
      </c>
      <c r="W79">
        <v>31657.288394857173</v>
      </c>
    </row>
    <row r="80" spans="1:26" x14ac:dyDescent="0.25">
      <c r="A80" s="1"/>
      <c r="B80" s="1"/>
      <c r="C80" s="1"/>
      <c r="D80" s="1"/>
      <c r="E80" s="1"/>
      <c r="F80" s="1"/>
      <c r="G80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22:F22">
    <cfRule type="cellIs" dxfId="3" priority="1" operator="equal">
      <formula>"нет"</formula>
    </cfRule>
  </conditionalFormatting>
  <conditionalFormatting sqref="D31:D35 F55:F58 E34:F34 E35:G35 D37:F40 D41:G41 D42:F52 D54:F54 D53:G53 F60:F67">
    <cfRule type="cellIs" dxfId="2" priority="4" operator="equal">
      <formula>"нет"</formula>
    </cfRule>
  </conditionalFormatting>
  <conditionalFormatting sqref="D17:F17">
    <cfRule type="cellIs" dxfId="1" priority="3" operator="equal">
      <formula>"нет"</formula>
    </cfRule>
  </conditionalFormatting>
  <conditionalFormatting sqref="F14:F16">
    <cfRule type="cellIs" dxfId="0" priority="2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59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>
      <selection activeCell="H19" sqref="H19"/>
    </sheetView>
  </sheetViews>
  <sheetFormatPr defaultRowHeight="15" x14ac:dyDescent="0.25"/>
  <cols>
    <col min="1" max="1" width="7.140625" style="27" customWidth="1"/>
    <col min="2" max="2" width="9.85546875" customWidth="1"/>
    <col min="3" max="3" width="16.5703125" customWidth="1"/>
    <col min="4" max="4" width="49.140625" customWidth="1"/>
    <col min="5" max="5" width="15.7109375" customWidth="1"/>
    <col min="6" max="6" width="12.140625" customWidth="1"/>
    <col min="7" max="7" width="27.42578125" customWidth="1"/>
    <col min="8" max="8" width="15.85546875" style="41" customWidth="1"/>
    <col min="11" max="11" width="11.42578125" customWidth="1"/>
  </cols>
  <sheetData>
    <row r="1" spans="1:11" ht="75" customHeight="1" x14ac:dyDescent="0.25">
      <c r="B1" s="55" t="s">
        <v>94</v>
      </c>
      <c r="C1" s="55"/>
      <c r="D1" s="55"/>
      <c r="E1" s="55"/>
      <c r="F1" s="55"/>
      <c r="G1" s="55"/>
    </row>
    <row r="3" spans="1:11" ht="30" x14ac:dyDescent="0.25">
      <c r="A3" s="28" t="s">
        <v>73</v>
      </c>
      <c r="B3" s="21" t="s">
        <v>76</v>
      </c>
      <c r="C3" s="22" t="s">
        <v>81</v>
      </c>
      <c r="D3" s="21" t="s">
        <v>74</v>
      </c>
      <c r="E3" s="21" t="s">
        <v>75</v>
      </c>
      <c r="F3" s="21" t="s">
        <v>77</v>
      </c>
      <c r="G3" s="21" t="s">
        <v>78</v>
      </c>
      <c r="H3" s="44" t="s">
        <v>88</v>
      </c>
    </row>
    <row r="4" spans="1:11" ht="30" x14ac:dyDescent="0.25">
      <c r="A4" s="29">
        <v>1</v>
      </c>
      <c r="B4" s="45">
        <v>1</v>
      </c>
      <c r="C4" s="46" t="s">
        <v>83</v>
      </c>
      <c r="D4" s="18" t="s">
        <v>95</v>
      </c>
      <c r="E4" s="19" t="s">
        <v>79</v>
      </c>
      <c r="F4" s="19">
        <v>4.8</v>
      </c>
      <c r="G4" s="20">
        <f>'1этап-2цепн ВЛ'!G78</f>
        <v>14610.207459674708</v>
      </c>
      <c r="H4" s="42">
        <f>G4/F4</f>
        <v>3043.7932207655645</v>
      </c>
    </row>
    <row r="5" spans="1:11" s="23" customFormat="1" ht="31.5" customHeight="1" x14ac:dyDescent="0.25">
      <c r="A5" s="33"/>
      <c r="B5" s="34"/>
      <c r="C5" s="34"/>
      <c r="D5" s="35" t="s">
        <v>82</v>
      </c>
      <c r="E5" s="36"/>
      <c r="F5" s="36"/>
      <c r="G5" s="37">
        <f>G4</f>
        <v>14610.207459674708</v>
      </c>
      <c r="H5" s="42"/>
    </row>
    <row r="6" spans="1:11" ht="32.25" customHeight="1" x14ac:dyDescent="0.25">
      <c r="A6" s="29">
        <v>1</v>
      </c>
      <c r="B6" s="45">
        <v>2</v>
      </c>
      <c r="C6" s="46" t="s">
        <v>83</v>
      </c>
      <c r="D6" s="18" t="s">
        <v>84</v>
      </c>
      <c r="E6" s="19" t="s">
        <v>79</v>
      </c>
      <c r="F6" s="19">
        <v>1</v>
      </c>
      <c r="G6" s="20">
        <f>'2 этап-1КЛ'!G78</f>
        <v>3828.6624212396637</v>
      </c>
      <c r="H6" s="42">
        <f t="shared" ref="H6:H10" si="0">G6/F6</f>
        <v>3828.6624212396637</v>
      </c>
    </row>
    <row r="7" spans="1:11" s="23" customFormat="1" ht="32.25" customHeight="1" x14ac:dyDescent="0.25">
      <c r="A7" s="33"/>
      <c r="B7" s="38"/>
      <c r="C7" s="34"/>
      <c r="D7" s="35" t="s">
        <v>82</v>
      </c>
      <c r="E7" s="36"/>
      <c r="F7" s="36"/>
      <c r="G7" s="37">
        <f>SUM(G6:G6)</f>
        <v>3828.6624212396637</v>
      </c>
      <c r="H7" s="42"/>
      <c r="K7" s="24"/>
    </row>
    <row r="8" spans="1:11" ht="31.5" customHeight="1" x14ac:dyDescent="0.25">
      <c r="A8" s="29">
        <v>1</v>
      </c>
      <c r="B8" s="45">
        <v>3</v>
      </c>
      <c r="C8" s="46" t="s">
        <v>83</v>
      </c>
      <c r="D8" s="18" t="s">
        <v>96</v>
      </c>
      <c r="E8" s="19" t="s">
        <v>79</v>
      </c>
      <c r="F8" s="19">
        <v>0.5</v>
      </c>
      <c r="G8" s="20">
        <f>'3тап-2КЛ10'!G78</f>
        <v>2132.1513024483033</v>
      </c>
      <c r="H8" s="42">
        <f t="shared" si="0"/>
        <v>4264.3026048966067</v>
      </c>
    </row>
    <row r="9" spans="1:11" s="23" customFormat="1" ht="32.25" customHeight="1" x14ac:dyDescent="0.25">
      <c r="A9" s="33"/>
      <c r="B9" s="38"/>
      <c r="C9" s="38"/>
      <c r="D9" s="35" t="s">
        <v>82</v>
      </c>
      <c r="E9" s="36"/>
      <c r="F9" s="36"/>
      <c r="G9" s="37">
        <f>SUM(G8:G8)</f>
        <v>2132.1513024483033</v>
      </c>
      <c r="H9" s="42"/>
      <c r="I9" s="24"/>
      <c r="K9" s="24"/>
    </row>
    <row r="10" spans="1:11" s="23" customFormat="1" ht="33" customHeight="1" x14ac:dyDescent="0.25">
      <c r="A10" s="30">
        <v>1</v>
      </c>
      <c r="B10" s="49">
        <v>4</v>
      </c>
      <c r="C10" s="49" t="s">
        <v>83</v>
      </c>
      <c r="D10" s="47" t="s">
        <v>97</v>
      </c>
      <c r="E10" s="25" t="s">
        <v>80</v>
      </c>
      <c r="F10" s="25">
        <v>1</v>
      </c>
      <c r="G10" s="26">
        <f>'4 этап 2БКТП 2х1250кВА'!G78</f>
        <v>9349.8994522844769</v>
      </c>
      <c r="H10" s="42">
        <f t="shared" si="0"/>
        <v>9349.8994522844769</v>
      </c>
      <c r="I10" s="24"/>
    </row>
    <row r="11" spans="1:11" s="23" customFormat="1" ht="31.5" customHeight="1" x14ac:dyDescent="0.25">
      <c r="A11" s="48"/>
      <c r="B11" s="40"/>
      <c r="C11" s="40"/>
      <c r="D11" s="35" t="s">
        <v>82</v>
      </c>
      <c r="E11" s="36"/>
      <c r="F11" s="36"/>
      <c r="G11" s="37">
        <f>G10</f>
        <v>9349.8994522844769</v>
      </c>
      <c r="H11" s="43"/>
      <c r="K11"/>
    </row>
    <row r="12" spans="1:11" x14ac:dyDescent="0.25">
      <c r="A12" s="29"/>
      <c r="B12" s="39"/>
      <c r="C12" s="39"/>
      <c r="D12" s="18"/>
      <c r="E12" s="19"/>
      <c r="F12" s="19"/>
      <c r="G12" s="20"/>
      <c r="H12" s="42"/>
    </row>
    <row r="13" spans="1:11" s="23" customFormat="1" ht="30.75" customHeight="1" x14ac:dyDescent="0.25">
      <c r="A13" s="33"/>
      <c r="B13" s="38"/>
      <c r="C13" s="38"/>
      <c r="D13" s="35" t="s">
        <v>85</v>
      </c>
      <c r="E13" s="36"/>
      <c r="F13" s="36"/>
      <c r="G13" s="37">
        <f>G5+G7+G9+G11</f>
        <v>29920.920635647151</v>
      </c>
      <c r="H13" s="43"/>
    </row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1этап-2цепн ВЛ</vt:lpstr>
      <vt:lpstr>2 этап-1КЛ</vt:lpstr>
      <vt:lpstr>3тап-2КЛ10</vt:lpstr>
      <vt:lpstr>4 этап 2БКТП 2х1250кВА</vt:lpstr>
      <vt:lpstr>общий ССР</vt:lpstr>
      <vt:lpstr>свод затрат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2020-09-18T03:01:17Z</dcterms:modified>
</cp:coreProperties>
</file>